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2384" windowHeight="4212" activeTab="1"/>
  </bookViews>
  <sheets>
    <sheet name="Pleasureway" sheetId="1" r:id="rId1"/>
    <sheet name="Malibu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68" authorId="0">
      <text>
        <r>
          <rPr>
            <b/>
            <sz val="8"/>
            <rFont val="Tahoma"/>
            <family val="0"/>
          </rPr>
          <t xml:space="preserve"> :Mazda was towed
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Canada's Greenhouse Gas Inventory 1990-2001
Greenhouse Gas Division Environment Canada
August 2003
ANNEX 7 : EMISSION FACTORS
FUEL COMBUSTION 
Mobile Combustion
Table A7- 5 : Energy Mobile Combustion Sources, pp.144
http://www.ec.gc.ca/pdb/ghg/1990_01_report/1990_01_report_e.pdf per July 22, 2004 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5" authorId="0">
      <text>
        <r>
          <rPr>
            <b/>
            <sz val="8"/>
            <rFont val="Tahoma"/>
            <family val="0"/>
          </rPr>
          <t xml:space="preserve"> Canada's Greenhouse Gas Inventory 1990-2001
Greenhouse Gas Division Environment Canada
August 2003
ANNEX 7 : EMISSION FACTORS
FUEL COMBUSTION 
Mobile Combustion
Table A7- 5 : Energy Mobile Combustion Sources, pp.144
http://www.ec.gc.ca/pdb/ghg/1990_01_report/1990_01_report_e.pdf per July 22, 2004 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<sst xmlns="http://schemas.openxmlformats.org/spreadsheetml/2006/main" count="198" uniqueCount="113">
  <si>
    <t>Date</t>
  </si>
  <si>
    <t>Memo</t>
  </si>
  <si>
    <t>Malibu</t>
  </si>
  <si>
    <t>Fuel</t>
  </si>
  <si>
    <t>double discount</t>
  </si>
  <si>
    <t>41.88l</t>
  </si>
  <si>
    <t>42.969litres</t>
  </si>
  <si>
    <t>proctor mn 27.56usd</t>
  </si>
  <si>
    <t>devils lake nd 30.07usd</t>
  </si>
  <si>
    <t>shelby mt 25.16usd</t>
  </si>
  <si>
    <t>glasgow mt 35.02usd</t>
  </si>
  <si>
    <t>lethbridge ab</t>
  </si>
  <si>
    <t>red deer ab</t>
  </si>
  <si>
    <t>rogers pass b.c.</t>
  </si>
  <si>
    <t>chilawak bc</t>
  </si>
  <si>
    <t>preston wa 30.07usd</t>
  </si>
  <si>
    <t>saint regis mt</t>
  </si>
  <si>
    <t>billings mt 38.04usd</t>
  </si>
  <si>
    <t>spearfish sd 33.47usd</t>
  </si>
  <si>
    <t>mitchell sd 27.73</t>
  </si>
  <si>
    <t>rushford mn 29.62usd</t>
  </si>
  <si>
    <t>portage in 27.78 usd</t>
  </si>
  <si>
    <t>pt clinton oh 33.72</t>
  </si>
  <si>
    <t>110 lires</t>
  </si>
  <si>
    <t>Kalamazoo</t>
  </si>
  <si>
    <t>Brooklyn IA</t>
  </si>
  <si>
    <t>Sidney NE</t>
  </si>
  <si>
    <t>York NE</t>
  </si>
  <si>
    <t>Rock Springs WY</t>
  </si>
  <si>
    <t>Bliss IND</t>
  </si>
  <si>
    <t>Rufus OR</t>
  </si>
  <si>
    <t>Bremerton</t>
  </si>
  <si>
    <t>Vancouver</t>
  </si>
  <si>
    <t>36.83US</t>
  </si>
  <si>
    <t>36.98 US</t>
  </si>
  <si>
    <t>41.17US</t>
  </si>
  <si>
    <t>39.61 US</t>
  </si>
  <si>
    <t>40.68US</t>
  </si>
  <si>
    <t>44.28US</t>
  </si>
  <si>
    <t>Hope BC</t>
  </si>
  <si>
    <t>Cranbrook BC</t>
  </si>
  <si>
    <t>Saskatoon</t>
  </si>
  <si>
    <t>Revelstoke,BC</t>
  </si>
  <si>
    <t>Ft. Macleod</t>
  </si>
  <si>
    <t>Fuel Revelstoke</t>
  </si>
  <si>
    <t>Cranbrook, BC</t>
  </si>
  <si>
    <t>37.95USD</t>
  </si>
  <si>
    <t>Poulsbo WA 34.76USD</t>
  </si>
  <si>
    <t>Golden BC</t>
  </si>
  <si>
    <t>Airdrie,AB</t>
  </si>
  <si>
    <t>Rocky Mtn House</t>
  </si>
  <si>
    <t>Nanton</t>
  </si>
  <si>
    <t>Grand Forks</t>
  </si>
  <si>
    <t>Merritt</t>
  </si>
  <si>
    <t>Deadman Flats</t>
  </si>
  <si>
    <t>Medicine Hat</t>
  </si>
  <si>
    <t>Ft McCleod</t>
  </si>
  <si>
    <t>Golden</t>
  </si>
  <si>
    <t>Hope</t>
  </si>
  <si>
    <t>USD46.80 Butte MT</t>
  </si>
  <si>
    <t>USD45.80 Ogden UT</t>
  </si>
  <si>
    <t>USD50.00</t>
  </si>
  <si>
    <t>USD18.88 Las Vegas NV</t>
  </si>
  <si>
    <t>USD44.83</t>
  </si>
  <si>
    <t>USD42.75 Yuma AZ</t>
  </si>
  <si>
    <t>USD46.15 Tucson AZ</t>
  </si>
  <si>
    <t>USD34.36</t>
  </si>
  <si>
    <t>,Mesquite,NV USD55.38 oil plus gas</t>
  </si>
  <si>
    <t>Layton Utah USD43.34</t>
  </si>
  <si>
    <t>USD36.88 - Dillon</t>
  </si>
  <si>
    <t>Lethbridge</t>
  </si>
  <si>
    <t>Airdrie</t>
  </si>
  <si>
    <t>Litres</t>
  </si>
  <si>
    <t>Mazda</t>
  </si>
  <si>
    <t>Personal Auto1 - Mazda-Malibu</t>
  </si>
  <si>
    <t>Car</t>
  </si>
  <si>
    <t>Fuel Consumption and CO2 emissions</t>
  </si>
  <si>
    <t>Km</t>
  </si>
  <si>
    <t>Amount $C</t>
  </si>
  <si>
    <t>Used</t>
  </si>
  <si>
    <t>km est</t>
  </si>
  <si>
    <t>est l war</t>
  </si>
  <si>
    <t>l/100km</t>
  </si>
  <si>
    <t>GHG kgm</t>
  </si>
  <si>
    <t>Pleasureway</t>
  </si>
  <si>
    <t>1 US gallon =  3.785 litres</t>
  </si>
  <si>
    <t>First fillup</t>
  </si>
  <si>
    <t>24.5 US Gallons</t>
  </si>
  <si>
    <t>manistique mi 19.03 us gallons</t>
  </si>
  <si>
    <t>USA - T if true</t>
  </si>
  <si>
    <t>T</t>
  </si>
  <si>
    <t>Not Filled</t>
  </si>
  <si>
    <t>Filled</t>
  </si>
  <si>
    <t>&amp; mazda</t>
  </si>
  <si>
    <t>estimated litres</t>
  </si>
  <si>
    <t>estimated lires</t>
  </si>
  <si>
    <t>36422</t>
  </si>
  <si>
    <t>estimated</t>
  </si>
  <si>
    <t>Duane and Roberta Pendergast Vehicle Fuel Consumption and Greenhouse Gas Emission Records</t>
  </si>
  <si>
    <t>2001 Totals</t>
  </si>
  <si>
    <t>2002 Totals</t>
  </si>
  <si>
    <t>Yale</t>
  </si>
  <si>
    <t>Revelstoke</t>
  </si>
  <si>
    <t>Claresholm</t>
  </si>
  <si>
    <t>Sherwood Park</t>
  </si>
  <si>
    <t>Calgary</t>
  </si>
  <si>
    <t>Red Deer</t>
  </si>
  <si>
    <t>2003 Totals</t>
  </si>
  <si>
    <t>I litre gasoline produces 2.36kgm Co2</t>
  </si>
  <si>
    <t>Personal Auto2 - Dodge Ram Van 3500 - Pleasureway</t>
  </si>
  <si>
    <t>CO2 kgm</t>
  </si>
  <si>
    <t>New Car</t>
  </si>
  <si>
    <t>1 litre gasoline produces 2.36kgm Co2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</si>
</sst>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9"/>
  <sheetViews>
    <sheetView workbookViewId="0" topLeftCell="A1">
      <pane ySplit="9" topLeftCell="BM10" activePane="bottomLeft" state="frozen"/>
      <selection pane="topLeft" activeCell="A1" sqref="A1"/>
      <selection pane="bottomLeft" activeCell="K67" sqref="K67"/>
    </sheetView>
  </sheetViews>
  <sheetFormatPr defaultColWidth="9.140625" defaultRowHeight="12.75"/>
  <cols>
    <col min="1" max="2" width="8.8515625" style="13" customWidth="1"/>
    <col min="3" max="3" width="10.7109375" style="0" customWidth="1"/>
    <col min="5" max="5" width="8.8515625" style="21" customWidth="1"/>
    <col min="6" max="6" width="15.7109375" style="0" customWidth="1"/>
    <col min="7" max="7" width="12.28125" style="4" customWidth="1"/>
  </cols>
  <sheetData>
    <row r="1" ht="12.75"/>
    <row r="2" ht="12.75">
      <c r="A2" s="19" t="s">
        <v>98</v>
      </c>
    </row>
    <row r="3" ht="12.75"/>
    <row r="4" spans="1:7" ht="12.75">
      <c r="A4" s="13" t="s">
        <v>109</v>
      </c>
      <c r="G4" s="4" t="s">
        <v>76</v>
      </c>
    </row>
    <row r="5" spans="1:7" ht="12.75">
      <c r="A5" s="13" t="s">
        <v>108</v>
      </c>
      <c r="G5" s="4" t="s">
        <v>85</v>
      </c>
    </row>
    <row r="6" ht="12.75"/>
    <row r="7" spans="1:10" ht="12.75">
      <c r="A7" s="15" t="s">
        <v>75</v>
      </c>
      <c r="B7" s="15" t="s">
        <v>89</v>
      </c>
      <c r="C7" s="16" t="s">
        <v>0</v>
      </c>
      <c r="D7" s="16" t="s">
        <v>72</v>
      </c>
      <c r="E7" s="22" t="s">
        <v>77</v>
      </c>
      <c r="F7" s="16" t="s">
        <v>1</v>
      </c>
      <c r="G7" s="17" t="s">
        <v>78</v>
      </c>
      <c r="H7" s="16" t="s">
        <v>82</v>
      </c>
      <c r="I7" s="16" t="s">
        <v>83</v>
      </c>
      <c r="J7" s="5"/>
    </row>
    <row r="8" spans="1:10" ht="12.75">
      <c r="A8" s="14"/>
      <c r="B8" s="14"/>
      <c r="C8" s="5"/>
      <c r="D8" s="5"/>
      <c r="F8" s="5"/>
      <c r="G8" s="6"/>
      <c r="H8" s="5"/>
      <c r="I8" s="5"/>
      <c r="J8" s="5"/>
    </row>
    <row r="9" spans="1:10" ht="12.75">
      <c r="A9" s="14"/>
      <c r="B9" s="14"/>
      <c r="C9" s="5"/>
      <c r="D9" s="5"/>
      <c r="F9" s="5"/>
      <c r="G9" s="6"/>
      <c r="H9" s="5"/>
      <c r="I9" s="5"/>
      <c r="J9" s="5"/>
    </row>
    <row r="10" spans="1:10" ht="12.75">
      <c r="A10" s="14"/>
      <c r="B10" s="14"/>
      <c r="C10" s="5"/>
      <c r="D10" s="5"/>
      <c r="F10" s="5"/>
      <c r="G10" s="6"/>
      <c r="H10" s="5"/>
      <c r="I10" s="5"/>
      <c r="J10" s="5"/>
    </row>
    <row r="11" ht="12.75"/>
    <row r="12" ht="12.75"/>
    <row r="13" spans="1:7" ht="12.75">
      <c r="A13" s="13" t="s">
        <v>84</v>
      </c>
      <c r="C13" s="1">
        <v>36304</v>
      </c>
      <c r="D13">
        <v>60.9</v>
      </c>
      <c r="E13" s="21">
        <v>400</v>
      </c>
      <c r="F13" t="s">
        <v>86</v>
      </c>
      <c r="G13" s="4">
        <v>28</v>
      </c>
    </row>
    <row r="14" spans="3:8" ht="12.75">
      <c r="C14" s="1">
        <v>36331</v>
      </c>
      <c r="D14">
        <v>90</v>
      </c>
      <c r="E14" s="21">
        <v>856</v>
      </c>
      <c r="G14" s="4">
        <v>50</v>
      </c>
      <c r="H14" s="7">
        <f>+D14/((E14-E13)/100)</f>
        <v>19.73684210526316</v>
      </c>
    </row>
    <row r="15" spans="2:8" ht="12.75">
      <c r="B15" s="13" t="s">
        <v>90</v>
      </c>
      <c r="C15" s="1">
        <v>36333</v>
      </c>
      <c r="D15">
        <v>92.7</v>
      </c>
      <c r="E15" s="20">
        <v>1461</v>
      </c>
      <c r="F15" s="3" t="s">
        <v>87</v>
      </c>
      <c r="G15" s="4">
        <v>39.92</v>
      </c>
      <c r="H15" s="7">
        <f aca="true" t="shared" si="0" ref="H15:H84">+D15/((E15-E14)/100)</f>
        <v>15.322314049586778</v>
      </c>
    </row>
    <row r="16" spans="2:8" ht="12.75">
      <c r="B16" s="13" t="s">
        <v>90</v>
      </c>
      <c r="C16" s="1">
        <v>36334</v>
      </c>
      <c r="D16">
        <v>72</v>
      </c>
      <c r="E16" s="20">
        <v>1924</v>
      </c>
      <c r="F16" s="3" t="s">
        <v>88</v>
      </c>
      <c r="G16" s="4">
        <v>32.84</v>
      </c>
      <c r="H16" s="7">
        <f t="shared" si="0"/>
        <v>15.550755939524839</v>
      </c>
    </row>
    <row r="17" spans="2:8" ht="12.75">
      <c r="B17" s="13" t="s">
        <v>90</v>
      </c>
      <c r="C17" s="1">
        <v>36335</v>
      </c>
      <c r="D17">
        <v>91.6</v>
      </c>
      <c r="E17" s="20">
        <v>2480</v>
      </c>
      <c r="F17" s="3" t="s">
        <v>7</v>
      </c>
      <c r="G17" s="4">
        <v>41.2</v>
      </c>
      <c r="H17" s="7">
        <f t="shared" si="0"/>
        <v>16.47482014388489</v>
      </c>
    </row>
    <row r="18" spans="2:8" ht="12.75">
      <c r="B18" s="13" t="s">
        <v>90</v>
      </c>
      <c r="C18" s="1">
        <v>36336</v>
      </c>
      <c r="D18">
        <v>95.38</v>
      </c>
      <c r="E18" s="20">
        <v>3049</v>
      </c>
      <c r="F18" s="3" t="s">
        <v>8</v>
      </c>
      <c r="G18" s="4">
        <v>44.85</v>
      </c>
      <c r="H18" s="7">
        <f t="shared" si="0"/>
        <v>16.762741652021088</v>
      </c>
    </row>
    <row r="19" spans="2:8" ht="12.75">
      <c r="B19" s="13" t="s">
        <v>90</v>
      </c>
      <c r="C19" s="1">
        <v>36337</v>
      </c>
      <c r="D19">
        <v>102.96</v>
      </c>
      <c r="E19" s="20">
        <v>3680</v>
      </c>
      <c r="F19" s="3" t="s">
        <v>10</v>
      </c>
      <c r="G19" s="4">
        <v>52.56</v>
      </c>
      <c r="H19" s="7">
        <f t="shared" si="0"/>
        <v>16.316957210776547</v>
      </c>
    </row>
    <row r="20" spans="2:8" ht="12.75">
      <c r="B20" s="13" t="s">
        <v>90</v>
      </c>
      <c r="C20" s="1">
        <v>36337</v>
      </c>
      <c r="D20">
        <v>95.23</v>
      </c>
      <c r="E20" s="20">
        <v>4103</v>
      </c>
      <c r="F20" s="3" t="s">
        <v>9</v>
      </c>
      <c r="G20" s="4">
        <v>37.63</v>
      </c>
      <c r="H20" s="7">
        <f t="shared" si="0"/>
        <v>22.513002364066192</v>
      </c>
    </row>
    <row r="21" spans="3:8" ht="12.75">
      <c r="C21" s="1">
        <v>36339</v>
      </c>
      <c r="D21">
        <v>27.2</v>
      </c>
      <c r="E21" s="20">
        <v>4267</v>
      </c>
      <c r="F21" s="3" t="s">
        <v>11</v>
      </c>
      <c r="G21" s="4">
        <v>14.66</v>
      </c>
      <c r="H21" s="7">
        <f t="shared" si="0"/>
        <v>16.585365853658537</v>
      </c>
    </row>
    <row r="22" spans="3:8" ht="12.75">
      <c r="C22" s="1">
        <v>36344</v>
      </c>
      <c r="D22">
        <v>97.3</v>
      </c>
      <c r="E22" s="20">
        <v>4829</v>
      </c>
      <c r="F22" s="3" t="s">
        <v>12</v>
      </c>
      <c r="G22" s="4">
        <v>50.5</v>
      </c>
      <c r="H22" s="7">
        <f t="shared" si="0"/>
        <v>17.313167259786475</v>
      </c>
    </row>
    <row r="23" spans="3:8" ht="12.75">
      <c r="C23" s="1">
        <v>36346</v>
      </c>
      <c r="D23">
        <v>91.5</v>
      </c>
      <c r="E23" s="20">
        <v>5362</v>
      </c>
      <c r="F23" s="3" t="s">
        <v>13</v>
      </c>
      <c r="G23" s="4">
        <v>54.82</v>
      </c>
      <c r="H23" s="7">
        <f t="shared" si="0"/>
        <v>17.166979362101312</v>
      </c>
    </row>
    <row r="24" spans="3:8" ht="12.75">
      <c r="C24" s="1">
        <v>36347</v>
      </c>
      <c r="D24">
        <v>92.1</v>
      </c>
      <c r="E24" s="20">
        <v>5942</v>
      </c>
      <c r="F24" s="3" t="s">
        <v>14</v>
      </c>
      <c r="G24" s="4">
        <v>52.05</v>
      </c>
      <c r="H24" s="7">
        <f t="shared" si="0"/>
        <v>15.879310344827585</v>
      </c>
    </row>
    <row r="25" spans="2:8" ht="12.75">
      <c r="B25" s="13" t="s">
        <v>90</v>
      </c>
      <c r="C25" s="1">
        <v>36353</v>
      </c>
      <c r="D25">
        <v>96.5</v>
      </c>
      <c r="E25" s="20">
        <v>6466</v>
      </c>
      <c r="F25" s="3" t="s">
        <v>15</v>
      </c>
      <c r="G25" s="4">
        <v>56.83</v>
      </c>
      <c r="H25" s="7">
        <f t="shared" si="0"/>
        <v>18.416030534351144</v>
      </c>
    </row>
    <row r="26" spans="2:8" ht="12.75">
      <c r="B26" s="13" t="s">
        <v>90</v>
      </c>
      <c r="C26" s="1">
        <v>36354</v>
      </c>
      <c r="D26">
        <v>103.3</v>
      </c>
      <c r="E26" s="20">
        <v>7091</v>
      </c>
      <c r="F26" s="3" t="s">
        <v>16</v>
      </c>
      <c r="G26" s="4">
        <v>57.14</v>
      </c>
      <c r="H26" s="7">
        <f t="shared" si="0"/>
        <v>16.528</v>
      </c>
    </row>
    <row r="27" spans="2:8" ht="12.75">
      <c r="B27" s="13" t="s">
        <v>90</v>
      </c>
      <c r="C27" s="1">
        <v>36355</v>
      </c>
      <c r="D27">
        <v>108.25</v>
      </c>
      <c r="E27" s="20">
        <v>7766</v>
      </c>
      <c r="F27" s="3" t="s">
        <v>17</v>
      </c>
      <c r="G27" s="4">
        <v>57.47</v>
      </c>
      <c r="H27" s="7">
        <f t="shared" si="0"/>
        <v>16.037037037037038</v>
      </c>
    </row>
    <row r="28" spans="2:8" ht="12.75">
      <c r="B28" s="13" t="s">
        <v>90</v>
      </c>
      <c r="C28" s="1">
        <v>36355</v>
      </c>
      <c r="D28">
        <v>90.88</v>
      </c>
      <c r="E28" s="20">
        <v>8292</v>
      </c>
      <c r="F28" s="3" t="s">
        <v>18</v>
      </c>
      <c r="G28" s="4">
        <v>57.75</v>
      </c>
      <c r="H28" s="7">
        <f t="shared" si="0"/>
        <v>17.277566539923953</v>
      </c>
    </row>
    <row r="29" spans="2:8" ht="12.75">
      <c r="B29" s="13" t="s">
        <v>90</v>
      </c>
      <c r="C29" s="1">
        <v>36356</v>
      </c>
      <c r="D29">
        <v>92</v>
      </c>
      <c r="E29" s="20">
        <v>8802</v>
      </c>
      <c r="F29" s="3" t="s">
        <v>19</v>
      </c>
      <c r="G29" s="4">
        <v>41.89</v>
      </c>
      <c r="H29" s="7">
        <f t="shared" si="0"/>
        <v>18.03921568627451</v>
      </c>
    </row>
    <row r="30" spans="2:8" ht="12.75">
      <c r="B30" s="13" t="s">
        <v>90</v>
      </c>
      <c r="C30" s="1">
        <v>36357</v>
      </c>
      <c r="D30">
        <v>95.76</v>
      </c>
      <c r="E30" s="20">
        <v>9354</v>
      </c>
      <c r="F30" s="3" t="s">
        <v>20</v>
      </c>
      <c r="G30" s="4">
        <v>44.75</v>
      </c>
      <c r="H30" s="7">
        <f t="shared" si="0"/>
        <v>17.347826086956523</v>
      </c>
    </row>
    <row r="31" spans="2:8" ht="12.75">
      <c r="B31" s="13" t="s">
        <v>90</v>
      </c>
      <c r="C31" s="1">
        <v>36358</v>
      </c>
      <c r="D31">
        <v>96.5</v>
      </c>
      <c r="E31" s="20">
        <v>9920</v>
      </c>
      <c r="F31" s="3" t="s">
        <v>21</v>
      </c>
      <c r="G31" s="4">
        <v>41.97</v>
      </c>
      <c r="H31" s="7">
        <f t="shared" si="0"/>
        <v>17.04946996466431</v>
      </c>
    </row>
    <row r="32" spans="2:8" ht="12.75">
      <c r="B32" s="13" t="s">
        <v>90</v>
      </c>
      <c r="C32" s="1">
        <v>36364</v>
      </c>
      <c r="D32">
        <v>103.3</v>
      </c>
      <c r="E32" s="20">
        <v>10434</v>
      </c>
      <c r="F32" s="3" t="s">
        <v>22</v>
      </c>
      <c r="G32" s="4">
        <v>51.79</v>
      </c>
      <c r="H32" s="7">
        <f t="shared" si="0"/>
        <v>20.09727626459144</v>
      </c>
    </row>
    <row r="33" spans="3:8" ht="12.75">
      <c r="C33" s="1">
        <v>36370</v>
      </c>
      <c r="D33">
        <v>97.2</v>
      </c>
      <c r="E33" s="21">
        <v>11011</v>
      </c>
      <c r="G33" s="4">
        <v>59</v>
      </c>
      <c r="H33" s="7">
        <f t="shared" si="0"/>
        <v>16.84575389948007</v>
      </c>
    </row>
    <row r="34" spans="3:8" ht="12.75">
      <c r="C34" s="1">
        <v>36379</v>
      </c>
      <c r="D34">
        <v>80</v>
      </c>
      <c r="E34" s="21">
        <v>11415</v>
      </c>
      <c r="G34" s="4">
        <v>47</v>
      </c>
      <c r="H34" s="7">
        <f t="shared" si="0"/>
        <v>19.801980198019802</v>
      </c>
    </row>
    <row r="35" spans="3:8" ht="12.75">
      <c r="C35" s="1">
        <v>36387</v>
      </c>
      <c r="D35">
        <v>88.3</v>
      </c>
      <c r="E35" s="21">
        <v>11845</v>
      </c>
      <c r="G35" s="4">
        <v>53.42</v>
      </c>
      <c r="H35" s="7">
        <f t="shared" si="0"/>
        <v>20.53488372093023</v>
      </c>
    </row>
    <row r="36" spans="3:8" ht="12.75">
      <c r="C36" s="1">
        <v>36400</v>
      </c>
      <c r="D36">
        <v>97.6</v>
      </c>
      <c r="E36" s="21">
        <v>12364</v>
      </c>
      <c r="G36" s="4">
        <v>60.35</v>
      </c>
      <c r="H36" s="7">
        <f t="shared" si="0"/>
        <v>18.805394990366086</v>
      </c>
    </row>
    <row r="37" spans="3:8" ht="12.75">
      <c r="C37" s="1">
        <v>36414</v>
      </c>
      <c r="D37">
        <v>108.7</v>
      </c>
      <c r="E37" s="21">
        <v>12960</v>
      </c>
      <c r="G37" s="4">
        <v>66</v>
      </c>
      <c r="H37" s="7">
        <f t="shared" si="0"/>
        <v>18.23825503355705</v>
      </c>
    </row>
    <row r="38" spans="3:8" ht="12.75">
      <c r="C38" s="1">
        <v>36429</v>
      </c>
      <c r="D38">
        <v>96.3</v>
      </c>
      <c r="E38" s="21">
        <v>13424</v>
      </c>
      <c r="G38" s="4">
        <v>60</v>
      </c>
      <c r="H38" s="7">
        <f t="shared" si="0"/>
        <v>20.754310344827587</v>
      </c>
    </row>
    <row r="39" spans="3:8" ht="12.75">
      <c r="C39" s="1">
        <v>36439</v>
      </c>
      <c r="D39">
        <v>90.3</v>
      </c>
      <c r="E39" s="21">
        <v>13989</v>
      </c>
      <c r="G39" s="4">
        <v>57.5</v>
      </c>
      <c r="H39" s="7">
        <f t="shared" si="0"/>
        <v>15.98230088495575</v>
      </c>
    </row>
    <row r="40" spans="3:8" ht="12.75">
      <c r="C40" s="1">
        <v>36449</v>
      </c>
      <c r="D40">
        <v>105.6</v>
      </c>
      <c r="E40" s="21">
        <v>14577</v>
      </c>
      <c r="G40" s="4">
        <v>65</v>
      </c>
      <c r="H40" s="7">
        <f t="shared" si="0"/>
        <v>17.959183673469386</v>
      </c>
    </row>
    <row r="41" spans="3:8" ht="12.75">
      <c r="C41" s="1">
        <v>36489</v>
      </c>
      <c r="D41">
        <v>110.6</v>
      </c>
      <c r="E41" s="21">
        <v>15130</v>
      </c>
      <c r="F41" s="3" t="s">
        <v>23</v>
      </c>
      <c r="G41" s="4">
        <v>71.25</v>
      </c>
      <c r="H41" s="7">
        <f t="shared" si="0"/>
        <v>19.999999999999996</v>
      </c>
    </row>
    <row r="42" spans="3:8" ht="12.75">
      <c r="C42" s="1">
        <v>36499</v>
      </c>
      <c r="D42" s="32">
        <v>72.3</v>
      </c>
      <c r="E42" s="21">
        <v>15556</v>
      </c>
      <c r="F42" s="3"/>
      <c r="G42" s="4">
        <v>45.88</v>
      </c>
      <c r="H42" s="7">
        <f t="shared" si="0"/>
        <v>16.971830985915492</v>
      </c>
    </row>
    <row r="43" spans="3:8" ht="12.75">
      <c r="C43" s="1"/>
      <c r="D43" s="32"/>
      <c r="F43" s="3"/>
      <c r="H43" s="7"/>
    </row>
    <row r="44" spans="3:8" ht="12.75">
      <c r="C44" s="1"/>
      <c r="D44" s="32"/>
      <c r="F44" s="3"/>
      <c r="H44" s="7"/>
    </row>
    <row r="45" spans="3:9" ht="12.75">
      <c r="C45" s="1"/>
      <c r="D45" s="32"/>
      <c r="F45" s="3"/>
      <c r="H45" s="7"/>
      <c r="I45" s="32"/>
    </row>
    <row r="46" spans="3:9" ht="12.75">
      <c r="C46" s="1">
        <v>36638</v>
      </c>
      <c r="D46" s="32">
        <v>105.5</v>
      </c>
      <c r="E46" s="21">
        <v>16035</v>
      </c>
      <c r="G46" s="4">
        <v>66.16</v>
      </c>
      <c r="H46" s="7">
        <f>+D46/((E46-E42)/100)</f>
        <v>22.025052192066806</v>
      </c>
      <c r="I46" s="32">
        <f>+D46*2.36</f>
        <v>248.98</v>
      </c>
    </row>
    <row r="47" spans="3:9" ht="12.75">
      <c r="C47" s="1">
        <v>36663</v>
      </c>
      <c r="D47" s="32">
        <v>101.8</v>
      </c>
      <c r="E47" s="21">
        <v>16502</v>
      </c>
      <c r="G47" s="4">
        <v>74</v>
      </c>
      <c r="H47" s="7">
        <f t="shared" si="0"/>
        <v>21.798715203426124</v>
      </c>
      <c r="I47" s="32">
        <f aca="true" t="shared" si="1" ref="I47:I77">+D47*2.36</f>
        <v>240.248</v>
      </c>
    </row>
    <row r="48" spans="3:9" ht="12.75">
      <c r="C48" s="1">
        <v>36692</v>
      </c>
      <c r="D48" s="32">
        <v>101.8</v>
      </c>
      <c r="E48" s="21">
        <v>16895</v>
      </c>
      <c r="G48" s="4">
        <v>75</v>
      </c>
      <c r="H48" s="7">
        <f t="shared" si="0"/>
        <v>25.90330788804071</v>
      </c>
      <c r="I48" s="32">
        <f t="shared" si="1"/>
        <v>240.248</v>
      </c>
    </row>
    <row r="49" spans="2:9" ht="12.75">
      <c r="B49" s="13" t="s">
        <v>90</v>
      </c>
      <c r="C49" s="1">
        <v>36695</v>
      </c>
      <c r="D49" s="32">
        <v>98.9</v>
      </c>
      <c r="E49" s="21">
        <v>17526</v>
      </c>
      <c r="F49" s="3" t="s">
        <v>24</v>
      </c>
      <c r="G49" s="4">
        <v>80.95</v>
      </c>
      <c r="H49" s="7">
        <f t="shared" si="0"/>
        <v>15.67353407290016</v>
      </c>
      <c r="I49" s="32">
        <f t="shared" si="1"/>
        <v>233.404</v>
      </c>
    </row>
    <row r="50" spans="2:9" ht="12.75">
      <c r="B50" s="13" t="s">
        <v>90</v>
      </c>
      <c r="C50" s="1">
        <v>36696</v>
      </c>
      <c r="D50" s="32">
        <v>102.95</v>
      </c>
      <c r="E50" s="21">
        <v>18163</v>
      </c>
      <c r="F50" s="3" t="s">
        <v>25</v>
      </c>
      <c r="G50" s="4">
        <v>72.67</v>
      </c>
      <c r="H50" s="7">
        <f t="shared" si="0"/>
        <v>16.161695447409734</v>
      </c>
      <c r="I50" s="32">
        <f t="shared" si="1"/>
        <v>242.962</v>
      </c>
    </row>
    <row r="51" spans="2:9" ht="12.75">
      <c r="B51" s="13" t="s">
        <v>90</v>
      </c>
      <c r="C51" s="1">
        <v>36697</v>
      </c>
      <c r="D51" s="32">
        <v>86.3</v>
      </c>
      <c r="E51" s="21">
        <v>18657</v>
      </c>
      <c r="F51" s="3" t="s">
        <v>26</v>
      </c>
      <c r="G51" s="4">
        <v>65.25</v>
      </c>
      <c r="H51" s="7">
        <f t="shared" si="0"/>
        <v>17.469635627530362</v>
      </c>
      <c r="I51" s="32">
        <f t="shared" si="1"/>
        <v>203.66799999999998</v>
      </c>
    </row>
    <row r="52" spans="2:9" ht="12.75">
      <c r="B52" s="13" t="s">
        <v>90</v>
      </c>
      <c r="C52" s="1">
        <v>36697</v>
      </c>
      <c r="D52" s="32">
        <v>86.67</v>
      </c>
      <c r="E52" s="21">
        <v>19129</v>
      </c>
      <c r="F52" s="3" t="s">
        <v>27</v>
      </c>
      <c r="G52" s="4">
        <v>65.06</v>
      </c>
      <c r="H52" s="7">
        <f t="shared" si="0"/>
        <v>18.36228813559322</v>
      </c>
      <c r="I52" s="32">
        <f t="shared" si="1"/>
        <v>204.5412</v>
      </c>
    </row>
    <row r="53" spans="2:9" ht="12.75">
      <c r="B53" s="13" t="s">
        <v>90</v>
      </c>
      <c r="C53" s="1">
        <v>36698</v>
      </c>
      <c r="D53" s="32">
        <v>100.3</v>
      </c>
      <c r="E53" s="21">
        <v>19711</v>
      </c>
      <c r="F53" s="3" t="s">
        <v>28</v>
      </c>
      <c r="G53" s="4">
        <v>64.96</v>
      </c>
      <c r="H53" s="7">
        <f t="shared" si="0"/>
        <v>17.233676975945016</v>
      </c>
      <c r="I53" s="32">
        <f t="shared" si="1"/>
        <v>236.70799999999997</v>
      </c>
    </row>
    <row r="54" spans="2:9" ht="12.75">
      <c r="B54" s="13" t="s">
        <v>90</v>
      </c>
      <c r="C54" s="1">
        <v>36699</v>
      </c>
      <c r="D54" s="32">
        <v>100.68</v>
      </c>
      <c r="E54" s="21">
        <v>20354</v>
      </c>
      <c r="F54" s="3" t="s">
        <v>29</v>
      </c>
      <c r="G54" s="4">
        <v>67.41</v>
      </c>
      <c r="H54" s="7">
        <f t="shared" si="0"/>
        <v>15.657853810264388</v>
      </c>
      <c r="I54" s="32">
        <f t="shared" si="1"/>
        <v>237.6048</v>
      </c>
    </row>
    <row r="55" spans="2:9" ht="12.75">
      <c r="B55" s="13" t="s">
        <v>90</v>
      </c>
      <c r="C55" s="1">
        <v>36700</v>
      </c>
      <c r="D55" s="32">
        <v>112.03</v>
      </c>
      <c r="E55" s="21">
        <v>21016</v>
      </c>
      <c r="F55" s="3" t="s">
        <v>30</v>
      </c>
      <c r="G55" s="4">
        <v>80.5</v>
      </c>
      <c r="H55" s="7">
        <f t="shared" si="0"/>
        <v>16.92296072507553</v>
      </c>
      <c r="I55" s="32">
        <f t="shared" si="1"/>
        <v>264.3908</v>
      </c>
    </row>
    <row r="56" spans="2:9" ht="12.75">
      <c r="B56" s="13" t="s">
        <v>90</v>
      </c>
      <c r="C56" s="1">
        <v>36701</v>
      </c>
      <c r="D56" s="32">
        <v>110.9</v>
      </c>
      <c r="E56" s="21">
        <v>21656</v>
      </c>
      <c r="F56" s="3" t="s">
        <v>31</v>
      </c>
      <c r="G56" s="4">
        <v>66.05</v>
      </c>
      <c r="H56" s="7">
        <f t="shared" si="0"/>
        <v>17.328125</v>
      </c>
      <c r="I56" s="32">
        <f t="shared" si="1"/>
        <v>261.724</v>
      </c>
    </row>
    <row r="57" spans="3:9" ht="12.75">
      <c r="C57" s="1">
        <v>36709</v>
      </c>
      <c r="D57" s="32">
        <v>103.87</v>
      </c>
      <c r="E57" s="21">
        <v>22126</v>
      </c>
      <c r="F57" s="3" t="s">
        <v>32</v>
      </c>
      <c r="G57" s="4">
        <v>76.76</v>
      </c>
      <c r="H57" s="7">
        <f t="shared" si="0"/>
        <v>22.1</v>
      </c>
      <c r="I57" s="32">
        <f t="shared" si="1"/>
        <v>245.1332</v>
      </c>
    </row>
    <row r="58" spans="3:9" ht="12.75">
      <c r="C58" s="1">
        <v>36711</v>
      </c>
      <c r="D58" s="32">
        <v>95</v>
      </c>
      <c r="E58" s="21">
        <v>22673</v>
      </c>
      <c r="G58" s="4">
        <v>64.29</v>
      </c>
      <c r="H58" s="7">
        <f t="shared" si="0"/>
        <v>17.36745886654479</v>
      </c>
      <c r="I58" s="32">
        <f t="shared" si="1"/>
        <v>224.2</v>
      </c>
    </row>
    <row r="59" spans="3:9" ht="12.75">
      <c r="C59" s="1">
        <v>36711</v>
      </c>
      <c r="D59" s="32">
        <v>97.1</v>
      </c>
      <c r="E59" s="21">
        <v>23206</v>
      </c>
      <c r="G59" s="4">
        <v>64</v>
      </c>
      <c r="H59" s="7">
        <f t="shared" si="0"/>
        <v>18.21763602251407</v>
      </c>
      <c r="I59" s="32">
        <f t="shared" si="1"/>
        <v>229.15599999999998</v>
      </c>
    </row>
    <row r="60" spans="3:9" ht="12.75">
      <c r="C60" s="1">
        <v>36718</v>
      </c>
      <c r="D60" s="32">
        <v>89</v>
      </c>
      <c r="E60" s="21">
        <v>23804</v>
      </c>
      <c r="G60" s="4">
        <v>63.96</v>
      </c>
      <c r="H60" s="7">
        <f t="shared" si="0"/>
        <v>14.882943143812708</v>
      </c>
      <c r="I60" s="32">
        <f t="shared" si="1"/>
        <v>210.04</v>
      </c>
    </row>
    <row r="61" spans="3:9" ht="12.75">
      <c r="C61" s="1">
        <v>36719</v>
      </c>
      <c r="D61" s="32">
        <v>99.7</v>
      </c>
      <c r="E61" s="21">
        <v>24474</v>
      </c>
      <c r="G61" s="4">
        <v>69.7</v>
      </c>
      <c r="H61" s="7">
        <f t="shared" si="0"/>
        <v>14.880597014925373</v>
      </c>
      <c r="I61" s="32">
        <f t="shared" si="1"/>
        <v>235.292</v>
      </c>
    </row>
    <row r="62" spans="3:9" ht="12.75">
      <c r="C62" s="1">
        <v>36720</v>
      </c>
      <c r="D62" s="32">
        <v>72.7</v>
      </c>
      <c r="E62" s="21">
        <v>24952</v>
      </c>
      <c r="G62" s="4">
        <v>55.83</v>
      </c>
      <c r="H62" s="7">
        <f t="shared" si="0"/>
        <v>15.209205020920502</v>
      </c>
      <c r="I62" s="32">
        <f t="shared" si="1"/>
        <v>171.572</v>
      </c>
    </row>
    <row r="63" spans="3:9" ht="12.75">
      <c r="C63" s="1">
        <v>36721</v>
      </c>
      <c r="D63" s="32">
        <v>94.5</v>
      </c>
      <c r="E63" s="21">
        <v>25511</v>
      </c>
      <c r="G63" s="4">
        <v>82.1</v>
      </c>
      <c r="H63" s="7">
        <f t="shared" si="0"/>
        <v>16.905187835420396</v>
      </c>
      <c r="I63" s="32">
        <f t="shared" si="1"/>
        <v>223.01999999999998</v>
      </c>
    </row>
    <row r="64" spans="3:9" ht="12.75">
      <c r="C64" s="1">
        <v>36722</v>
      </c>
      <c r="D64" s="32">
        <v>55.19</v>
      </c>
      <c r="E64" s="21">
        <v>26118</v>
      </c>
      <c r="F64" t="s">
        <v>91</v>
      </c>
      <c r="G64" s="4">
        <v>43.99</v>
      </c>
      <c r="H64" s="7">
        <f t="shared" si="0"/>
        <v>9.092257001647445</v>
      </c>
      <c r="I64" s="32">
        <f t="shared" si="1"/>
        <v>130.24839999999998</v>
      </c>
    </row>
    <row r="65" spans="3:9" ht="12.75">
      <c r="C65" s="1">
        <v>36722</v>
      </c>
      <c r="D65" s="32">
        <v>99.2</v>
      </c>
      <c r="E65" s="21">
        <v>26463</v>
      </c>
      <c r="F65" t="s">
        <v>92</v>
      </c>
      <c r="G65" s="4">
        <v>75.98</v>
      </c>
      <c r="H65" s="7">
        <f t="shared" si="0"/>
        <v>28.753623188405797</v>
      </c>
      <c r="I65" s="32">
        <f t="shared" si="1"/>
        <v>234.112</v>
      </c>
    </row>
    <row r="66" spans="3:9" ht="12.75">
      <c r="C66" s="1">
        <v>36738</v>
      </c>
      <c r="D66" s="32">
        <v>89.3</v>
      </c>
      <c r="E66" s="21">
        <v>26881</v>
      </c>
      <c r="G66" s="4">
        <v>64</v>
      </c>
      <c r="H66" s="7">
        <f t="shared" si="0"/>
        <v>21.363636363636363</v>
      </c>
      <c r="I66" s="32">
        <f t="shared" si="1"/>
        <v>210.748</v>
      </c>
    </row>
    <row r="67" spans="2:9" ht="12.75">
      <c r="B67" s="13" t="s">
        <v>90</v>
      </c>
      <c r="C67" s="1">
        <v>36763</v>
      </c>
      <c r="D67" s="32">
        <v>100</v>
      </c>
      <c r="E67" s="21">
        <v>27300</v>
      </c>
      <c r="G67" s="4">
        <v>73.99</v>
      </c>
      <c r="H67" s="7">
        <f t="shared" si="0"/>
        <v>23.866348448687347</v>
      </c>
      <c r="I67" s="32">
        <f t="shared" si="1"/>
        <v>236</v>
      </c>
    </row>
    <row r="68" spans="1:9" ht="12.75">
      <c r="A68" s="13" t="s">
        <v>93</v>
      </c>
      <c r="B68" s="13" t="s">
        <v>90</v>
      </c>
      <c r="C68" s="1">
        <v>36764</v>
      </c>
      <c r="D68" s="33">
        <v>92.99</v>
      </c>
      <c r="E68" s="21">
        <v>27781</v>
      </c>
      <c r="F68" s="3" t="s">
        <v>33</v>
      </c>
      <c r="G68" s="4">
        <v>55.59</v>
      </c>
      <c r="H68" s="7">
        <f t="shared" si="0"/>
        <v>19.332640332640334</v>
      </c>
      <c r="I68" s="32">
        <f t="shared" si="1"/>
        <v>219.45639999999997</v>
      </c>
    </row>
    <row r="69" spans="1:9" ht="12.75">
      <c r="A69" s="13" t="s">
        <v>93</v>
      </c>
      <c r="B69" s="13" t="s">
        <v>90</v>
      </c>
      <c r="C69" s="1">
        <v>36765</v>
      </c>
      <c r="D69" s="33">
        <v>94.62</v>
      </c>
      <c r="E69" s="21">
        <v>28302</v>
      </c>
      <c r="F69" s="3" t="s">
        <v>34</v>
      </c>
      <c r="G69" s="4">
        <v>55.81</v>
      </c>
      <c r="H69" s="7">
        <f t="shared" si="0"/>
        <v>18.16122840690979</v>
      </c>
      <c r="I69" s="32">
        <f t="shared" si="1"/>
        <v>223.3032</v>
      </c>
    </row>
    <row r="70" spans="1:9" ht="12.75">
      <c r="A70" s="13" t="s">
        <v>93</v>
      </c>
      <c r="B70" s="13" t="s">
        <v>90</v>
      </c>
      <c r="C70" s="1">
        <v>36766</v>
      </c>
      <c r="D70" s="33">
        <v>97.46</v>
      </c>
      <c r="E70" s="21">
        <v>28870</v>
      </c>
      <c r="F70" s="3" t="s">
        <v>35</v>
      </c>
      <c r="G70" s="4">
        <v>62.13</v>
      </c>
      <c r="H70" s="7">
        <f t="shared" si="0"/>
        <v>17.158450704225352</v>
      </c>
      <c r="I70" s="32">
        <f t="shared" si="1"/>
        <v>230.0056</v>
      </c>
    </row>
    <row r="71" spans="1:9" ht="12.75">
      <c r="A71" s="13" t="s">
        <v>93</v>
      </c>
      <c r="B71" s="13" t="s">
        <v>90</v>
      </c>
      <c r="C71" s="1">
        <v>36766</v>
      </c>
      <c r="D71" s="33">
        <v>98.06</v>
      </c>
      <c r="E71" s="21">
        <v>29335</v>
      </c>
      <c r="F71" s="3" t="s">
        <v>36</v>
      </c>
      <c r="G71" s="4">
        <v>59.78</v>
      </c>
      <c r="H71" s="7">
        <f t="shared" si="0"/>
        <v>21.08817204301075</v>
      </c>
      <c r="I71" s="32">
        <f t="shared" si="1"/>
        <v>231.42159999999998</v>
      </c>
    </row>
    <row r="72" spans="1:9" ht="12.75">
      <c r="A72" s="13" t="s">
        <v>93</v>
      </c>
      <c r="B72" s="13" t="s">
        <v>90</v>
      </c>
      <c r="C72" s="1">
        <v>36767</v>
      </c>
      <c r="D72" s="33">
        <v>96.14</v>
      </c>
      <c r="E72" s="21">
        <v>29812</v>
      </c>
      <c r="F72" s="3" t="s">
        <v>37</v>
      </c>
      <c r="G72" s="4">
        <v>61.18</v>
      </c>
      <c r="H72" s="7">
        <f t="shared" si="0"/>
        <v>20.155136268343817</v>
      </c>
      <c r="I72" s="32">
        <f t="shared" si="1"/>
        <v>226.8904</v>
      </c>
    </row>
    <row r="73" spans="1:9" ht="12.75">
      <c r="A73" s="13" t="s">
        <v>93</v>
      </c>
      <c r="B73" s="13" t="s">
        <v>90</v>
      </c>
      <c r="C73" s="1">
        <v>36768</v>
      </c>
      <c r="D73" s="33">
        <v>96.14</v>
      </c>
      <c r="E73" s="21">
        <v>30281</v>
      </c>
      <c r="F73" s="3" t="s">
        <v>38</v>
      </c>
      <c r="G73" s="4">
        <v>66.47</v>
      </c>
      <c r="H73" s="7">
        <f t="shared" si="0"/>
        <v>20.498933901918974</v>
      </c>
      <c r="I73" s="32">
        <f t="shared" si="1"/>
        <v>226.8904</v>
      </c>
    </row>
    <row r="74" spans="3:9" ht="12.75">
      <c r="C74" s="1">
        <v>36777</v>
      </c>
      <c r="D74" s="33">
        <v>100</v>
      </c>
      <c r="E74" s="21">
        <v>30750</v>
      </c>
      <c r="F74" s="3" t="s">
        <v>95</v>
      </c>
      <c r="G74" s="4">
        <v>72.88</v>
      </c>
      <c r="H74" s="7">
        <f t="shared" si="0"/>
        <v>21.321961620469082</v>
      </c>
      <c r="I74" s="32">
        <f t="shared" si="1"/>
        <v>236</v>
      </c>
    </row>
    <row r="75" spans="3:9" ht="12.75">
      <c r="C75" s="1">
        <v>36816</v>
      </c>
      <c r="D75" s="32">
        <v>86.7</v>
      </c>
      <c r="E75" s="21">
        <v>31149</v>
      </c>
      <c r="G75" s="4">
        <v>60.63</v>
      </c>
      <c r="H75" s="7">
        <f t="shared" si="0"/>
        <v>21.729323308270676</v>
      </c>
      <c r="I75" s="32">
        <f t="shared" si="1"/>
        <v>204.612</v>
      </c>
    </row>
    <row r="76" spans="3:9" ht="12.75">
      <c r="C76" s="1">
        <v>36819</v>
      </c>
      <c r="D76" s="32">
        <v>100</v>
      </c>
      <c r="E76" s="21">
        <v>31683</v>
      </c>
      <c r="F76" s="3" t="s">
        <v>94</v>
      </c>
      <c r="G76" s="4">
        <v>67.2</v>
      </c>
      <c r="H76" s="7">
        <f t="shared" si="0"/>
        <v>18.726591760299627</v>
      </c>
      <c r="I76" s="32">
        <f t="shared" si="1"/>
        <v>236</v>
      </c>
    </row>
    <row r="77" spans="3:9" ht="12.75">
      <c r="C77" s="1">
        <v>36865</v>
      </c>
      <c r="D77" s="32">
        <v>102.25</v>
      </c>
      <c r="E77" s="21">
        <v>32137</v>
      </c>
      <c r="G77" s="4">
        <v>70.45</v>
      </c>
      <c r="H77" s="7">
        <f>+D77/((E77-E76)/100)</f>
        <v>22.52202643171806</v>
      </c>
      <c r="I77" s="32">
        <f t="shared" si="1"/>
        <v>241.30999999999997</v>
      </c>
    </row>
    <row r="78" spans="3:9" ht="12.75">
      <c r="C78" s="1"/>
      <c r="D78" s="32"/>
      <c r="H78" s="7"/>
      <c r="I78" s="32"/>
    </row>
    <row r="79" spans="3:9" ht="12.75">
      <c r="C79" s="1"/>
      <c r="D79" s="32"/>
      <c r="E79" s="21">
        <f>+E77-E42</f>
        <v>16581</v>
      </c>
      <c r="H79" s="7"/>
      <c r="I79" s="32"/>
    </row>
    <row r="80" spans="3:9" ht="12.75">
      <c r="C80" s="1"/>
      <c r="D80" s="32"/>
      <c r="H80" s="7"/>
      <c r="I80" s="28"/>
    </row>
    <row r="81" spans="3:9" ht="12.75">
      <c r="C81" s="1">
        <v>36915</v>
      </c>
      <c r="D81" s="28">
        <v>99.1</v>
      </c>
      <c r="E81" s="21">
        <v>32567</v>
      </c>
      <c r="G81" s="4">
        <v>62.38</v>
      </c>
      <c r="H81" s="7">
        <f>+D81/((E81-E77)/100)</f>
        <v>23.046511627906977</v>
      </c>
      <c r="I81" s="28">
        <f aca="true" t="shared" si="2" ref="I81:I141">+D81*2.36</f>
        <v>233.87599999999998</v>
      </c>
    </row>
    <row r="82" spans="3:9" ht="12.75">
      <c r="C82" s="1">
        <v>36968</v>
      </c>
      <c r="D82" s="28">
        <v>111.5</v>
      </c>
      <c r="E82" s="21">
        <v>33168</v>
      </c>
      <c r="G82" s="4">
        <v>74.36</v>
      </c>
      <c r="H82" s="7">
        <f t="shared" si="0"/>
        <v>18.55241264559068</v>
      </c>
      <c r="I82" s="28">
        <f t="shared" si="2"/>
        <v>263.14</v>
      </c>
    </row>
    <row r="83" spans="3:9" ht="12.75">
      <c r="C83" s="1">
        <v>37016</v>
      </c>
      <c r="D83" s="28">
        <v>93.2</v>
      </c>
      <c r="E83" s="21">
        <v>33607</v>
      </c>
      <c r="G83" s="4">
        <v>63.3</v>
      </c>
      <c r="H83" s="7">
        <f t="shared" si="0"/>
        <v>21.230068337129843</v>
      </c>
      <c r="I83" s="28">
        <f t="shared" si="2"/>
        <v>219.952</v>
      </c>
    </row>
    <row r="84" spans="3:9" ht="12.75">
      <c r="C84" s="1">
        <v>37026</v>
      </c>
      <c r="D84" s="28">
        <v>110.3</v>
      </c>
      <c r="E84" s="21">
        <v>34224</v>
      </c>
      <c r="G84" s="4">
        <v>75.98</v>
      </c>
      <c r="H84" s="7">
        <f t="shared" si="0"/>
        <v>17.876823338735818</v>
      </c>
      <c r="I84" s="28">
        <f t="shared" si="2"/>
        <v>260.308</v>
      </c>
    </row>
    <row r="85" spans="3:9" ht="12.75">
      <c r="C85" s="1">
        <v>37027</v>
      </c>
      <c r="D85" s="28">
        <v>97.6</v>
      </c>
      <c r="E85" s="21">
        <v>34780</v>
      </c>
      <c r="G85" s="4">
        <v>77</v>
      </c>
      <c r="H85" s="7">
        <f aca="true" t="shared" si="3" ref="H85:H154">+D85/((E85-E84)/100)</f>
        <v>17.553956834532375</v>
      </c>
      <c r="I85" s="28">
        <f t="shared" si="2"/>
        <v>230.33599999999998</v>
      </c>
    </row>
    <row r="86" spans="3:9" ht="12.75">
      <c r="C86" s="1">
        <v>37029</v>
      </c>
      <c r="D86" s="28">
        <v>98.5</v>
      </c>
      <c r="E86" s="21">
        <v>35324</v>
      </c>
      <c r="F86" s="3" t="s">
        <v>39</v>
      </c>
      <c r="G86" s="4">
        <v>75</v>
      </c>
      <c r="H86" s="7">
        <f t="shared" si="3"/>
        <v>18.106617647058822</v>
      </c>
      <c r="I86" s="28">
        <f t="shared" si="2"/>
        <v>232.45999999999998</v>
      </c>
    </row>
    <row r="87" spans="3:9" ht="12.75">
      <c r="C87" s="1">
        <v>37035</v>
      </c>
      <c r="D87" s="28">
        <v>97.9</v>
      </c>
      <c r="E87" s="21">
        <v>35887</v>
      </c>
      <c r="G87" s="4">
        <v>77.28</v>
      </c>
      <c r="H87" s="7">
        <f t="shared" si="3"/>
        <v>17.38898756660746</v>
      </c>
      <c r="I87" s="28">
        <f t="shared" si="2"/>
        <v>231.044</v>
      </c>
    </row>
    <row r="88" spans="3:9" ht="12.75">
      <c r="C88" s="1">
        <v>37035</v>
      </c>
      <c r="D88" s="28">
        <v>93.6</v>
      </c>
      <c r="E88" s="21" t="s">
        <v>96</v>
      </c>
      <c r="F88" s="3" t="s">
        <v>40</v>
      </c>
      <c r="G88" s="4">
        <v>70.66</v>
      </c>
      <c r="H88" s="7">
        <f t="shared" si="3"/>
        <v>17.49532710280374</v>
      </c>
      <c r="I88" s="28">
        <f t="shared" si="2"/>
        <v>220.896</v>
      </c>
    </row>
    <row r="89" spans="3:9" ht="12.75">
      <c r="C89" s="1">
        <v>37069</v>
      </c>
      <c r="D89" s="28">
        <v>82.9</v>
      </c>
      <c r="E89" s="21">
        <v>36902</v>
      </c>
      <c r="G89" s="4">
        <v>59.67</v>
      </c>
      <c r="H89" s="7">
        <f t="shared" si="3"/>
        <v>17.270833333333336</v>
      </c>
      <c r="I89" s="28">
        <f t="shared" si="2"/>
        <v>195.644</v>
      </c>
    </row>
    <row r="90" spans="3:9" ht="12.75">
      <c r="C90" s="1">
        <v>37097</v>
      </c>
      <c r="D90" s="28">
        <v>79.9</v>
      </c>
      <c r="E90" s="21">
        <v>37315</v>
      </c>
      <c r="G90" s="4">
        <v>52.65</v>
      </c>
      <c r="H90" s="7">
        <f t="shared" si="3"/>
        <v>19.34624697336562</v>
      </c>
      <c r="I90" s="28">
        <f t="shared" si="2"/>
        <v>188.564</v>
      </c>
    </row>
    <row r="91" spans="3:9" ht="12.75">
      <c r="C91" s="1">
        <v>37100</v>
      </c>
      <c r="D91" s="28">
        <v>75.7</v>
      </c>
      <c r="E91" s="21">
        <v>37778</v>
      </c>
      <c r="G91" s="4">
        <v>49.91</v>
      </c>
      <c r="H91" s="7">
        <f t="shared" si="3"/>
        <v>16.34989200863931</v>
      </c>
      <c r="I91" s="28">
        <f t="shared" si="2"/>
        <v>178.652</v>
      </c>
    </row>
    <row r="92" spans="3:9" ht="12.75">
      <c r="C92" s="1">
        <v>37108</v>
      </c>
      <c r="D92" s="28">
        <v>60.3</v>
      </c>
      <c r="E92" s="21">
        <v>38144</v>
      </c>
      <c r="G92" s="4">
        <v>34.92</v>
      </c>
      <c r="H92" s="7">
        <f t="shared" si="3"/>
        <v>16.475409836065573</v>
      </c>
      <c r="I92" s="28">
        <f t="shared" si="2"/>
        <v>142.308</v>
      </c>
    </row>
    <row r="93" spans="3:9" ht="12.75">
      <c r="C93" s="1">
        <v>37116</v>
      </c>
      <c r="D93" s="28">
        <v>97.1</v>
      </c>
      <c r="E93" s="21">
        <v>38723</v>
      </c>
      <c r="G93" s="4">
        <v>65.47</v>
      </c>
      <c r="H93" s="7">
        <f t="shared" si="3"/>
        <v>16.770293609671846</v>
      </c>
      <c r="I93" s="28">
        <f t="shared" si="2"/>
        <v>229.15599999999998</v>
      </c>
    </row>
    <row r="94" spans="3:9" ht="12.75">
      <c r="C94" s="1">
        <v>37119</v>
      </c>
      <c r="D94" s="28">
        <v>110.4</v>
      </c>
      <c r="E94" s="21">
        <v>39400</v>
      </c>
      <c r="F94" s="3" t="s">
        <v>41</v>
      </c>
      <c r="G94" s="4">
        <v>86</v>
      </c>
      <c r="H94" s="7">
        <f t="shared" si="3"/>
        <v>16.307237813884786</v>
      </c>
      <c r="I94" s="28">
        <f t="shared" si="2"/>
        <v>260.544</v>
      </c>
    </row>
    <row r="95" spans="3:9" ht="12.75">
      <c r="C95" s="1">
        <v>37120</v>
      </c>
      <c r="D95" s="28">
        <v>110.9</v>
      </c>
      <c r="E95" s="21">
        <v>40032</v>
      </c>
      <c r="G95" s="4">
        <v>52.59</v>
      </c>
      <c r="H95" s="7">
        <f t="shared" si="3"/>
        <v>17.54746835443038</v>
      </c>
      <c r="I95" s="28">
        <f t="shared" si="2"/>
        <v>261.724</v>
      </c>
    </row>
    <row r="96" spans="3:9" ht="12.75">
      <c r="C96" s="1">
        <v>37197</v>
      </c>
      <c r="D96" s="28">
        <v>89</v>
      </c>
      <c r="E96" s="21">
        <v>40442</v>
      </c>
      <c r="G96" s="4">
        <v>52.47</v>
      </c>
      <c r="H96" s="7">
        <f t="shared" si="3"/>
        <v>21.707317073170735</v>
      </c>
      <c r="I96" s="28">
        <f t="shared" si="2"/>
        <v>210.04</v>
      </c>
    </row>
    <row r="97" spans="3:9" ht="12.75">
      <c r="C97" s="1">
        <v>37197</v>
      </c>
      <c r="D97" s="28">
        <v>103.1</v>
      </c>
      <c r="E97" s="21">
        <v>41039</v>
      </c>
      <c r="F97" s="3" t="s">
        <v>42</v>
      </c>
      <c r="G97" s="4">
        <v>72.06</v>
      </c>
      <c r="H97" s="7">
        <f t="shared" si="3"/>
        <v>17.269681742043552</v>
      </c>
      <c r="I97" s="28">
        <f t="shared" si="2"/>
        <v>243.31599999999997</v>
      </c>
    </row>
    <row r="98" spans="3:9" ht="12.75">
      <c r="C98" s="1">
        <v>37198</v>
      </c>
      <c r="D98" s="28">
        <v>106.1</v>
      </c>
      <c r="E98" s="21">
        <v>41655</v>
      </c>
      <c r="F98" s="3" t="s">
        <v>3</v>
      </c>
      <c r="G98" s="4">
        <v>74.12</v>
      </c>
      <c r="H98" s="7">
        <f t="shared" si="3"/>
        <v>17.224025974025974</v>
      </c>
      <c r="I98" s="28">
        <f t="shared" si="2"/>
        <v>250.396</v>
      </c>
    </row>
    <row r="99" spans="3:9" ht="12.75">
      <c r="C99" s="1">
        <v>37205</v>
      </c>
      <c r="D99" s="28">
        <v>79</v>
      </c>
      <c r="E99" s="21">
        <v>42045</v>
      </c>
      <c r="F99" s="3" t="s">
        <v>39</v>
      </c>
      <c r="G99" s="4">
        <v>50.33</v>
      </c>
      <c r="H99" s="7">
        <f t="shared" si="3"/>
        <v>20.256410256410255</v>
      </c>
      <c r="I99" s="28">
        <f t="shared" si="2"/>
        <v>186.44</v>
      </c>
    </row>
    <row r="100" spans="3:9" ht="12.75">
      <c r="C100" s="1">
        <v>37206</v>
      </c>
      <c r="D100" s="28">
        <v>81.6</v>
      </c>
      <c r="E100" s="21">
        <v>42466</v>
      </c>
      <c r="F100" s="3" t="s">
        <v>44</v>
      </c>
      <c r="G100" s="4">
        <v>57.05</v>
      </c>
      <c r="H100" s="7">
        <f t="shared" si="3"/>
        <v>19.382422802850353</v>
      </c>
      <c r="I100" s="28">
        <f t="shared" si="2"/>
        <v>192.57599999999996</v>
      </c>
    </row>
    <row r="101" spans="3:9" ht="12.75">
      <c r="C101" s="1">
        <v>37206</v>
      </c>
      <c r="D101" s="28">
        <v>101.5</v>
      </c>
      <c r="E101" s="21">
        <v>43054</v>
      </c>
      <c r="F101" s="3" t="s">
        <v>43</v>
      </c>
      <c r="G101" s="4">
        <v>56.73</v>
      </c>
      <c r="H101" s="7">
        <f t="shared" si="3"/>
        <v>17.261904761904763</v>
      </c>
      <c r="I101" s="28">
        <f t="shared" si="2"/>
        <v>239.54</v>
      </c>
    </row>
    <row r="102" spans="3:9" ht="12.75">
      <c r="C102" s="1">
        <v>37242</v>
      </c>
      <c r="D102" s="28">
        <v>100.7</v>
      </c>
      <c r="E102" s="21">
        <v>43530</v>
      </c>
      <c r="G102" s="4">
        <v>55.25</v>
      </c>
      <c r="H102" s="7">
        <f t="shared" si="3"/>
        <v>21.15546218487395</v>
      </c>
      <c r="I102" s="28">
        <f t="shared" si="2"/>
        <v>237.652</v>
      </c>
    </row>
    <row r="103" spans="3:9" ht="12.75">
      <c r="C103" s="1">
        <v>37249</v>
      </c>
      <c r="D103" s="28">
        <v>113.5</v>
      </c>
      <c r="E103" s="21">
        <v>44130</v>
      </c>
      <c r="G103" s="4">
        <v>56.17</v>
      </c>
      <c r="H103" s="7">
        <f t="shared" si="3"/>
        <v>18.916666666666668</v>
      </c>
      <c r="I103" s="28">
        <f t="shared" si="2"/>
        <v>267.86</v>
      </c>
    </row>
    <row r="104" spans="3:9" ht="12.75">
      <c r="C104" s="1"/>
      <c r="D104" s="28"/>
      <c r="H104" s="7"/>
      <c r="I104" s="28"/>
    </row>
    <row r="105" spans="1:9" ht="12.75">
      <c r="A105" s="19" t="s">
        <v>99</v>
      </c>
      <c r="B105" s="19"/>
      <c r="C105" s="10"/>
      <c r="D105" s="29">
        <f>SUM(D81:D103)</f>
        <v>2193.3999999999996</v>
      </c>
      <c r="E105" s="22">
        <f>+E103-E77</f>
        <v>11993</v>
      </c>
      <c r="F105" s="9"/>
      <c r="G105" s="9">
        <f>SUM(G81:G103)</f>
        <v>1451.3499999999997</v>
      </c>
      <c r="H105" s="11">
        <f>+D105/E105*100</f>
        <v>18.28900191778537</v>
      </c>
      <c r="I105" s="29">
        <f>SUM(I81:I103)</f>
        <v>5176.423999999999</v>
      </c>
    </row>
    <row r="106" spans="3:9" ht="12.75">
      <c r="C106" s="1"/>
      <c r="D106" s="28"/>
      <c r="H106" s="7"/>
      <c r="I106" s="28"/>
    </row>
    <row r="107" spans="3:9" ht="12.75">
      <c r="C107" s="1">
        <v>37321</v>
      </c>
      <c r="D107" s="28">
        <v>103</v>
      </c>
      <c r="E107" s="21">
        <v>44603</v>
      </c>
      <c r="G107" s="4">
        <v>52.38</v>
      </c>
      <c r="H107" s="7">
        <f>+D107/((E107-E103)/100)</f>
        <v>21.775898520084564</v>
      </c>
      <c r="I107" s="28">
        <f t="shared" si="2"/>
        <v>243.07999999999998</v>
      </c>
    </row>
    <row r="108" spans="3:9" ht="12.75">
      <c r="C108" s="1">
        <v>37357</v>
      </c>
      <c r="D108" s="28">
        <v>97.7</v>
      </c>
      <c r="E108" s="21">
        <v>45104</v>
      </c>
      <c r="F108" s="3" t="s">
        <v>45</v>
      </c>
      <c r="G108" s="4">
        <v>62.99</v>
      </c>
      <c r="H108" s="7">
        <f t="shared" si="3"/>
        <v>19.500998003992017</v>
      </c>
      <c r="I108" s="28">
        <f t="shared" si="2"/>
        <v>230.572</v>
      </c>
    </row>
    <row r="109" spans="3:9" ht="12.75">
      <c r="C109" s="1">
        <v>37357</v>
      </c>
      <c r="D109" s="28">
        <v>89</v>
      </c>
      <c r="E109" s="21">
        <v>45594</v>
      </c>
      <c r="F109" s="3"/>
      <c r="G109" s="4">
        <v>62</v>
      </c>
      <c r="H109" s="7">
        <f t="shared" si="3"/>
        <v>18.163265306122447</v>
      </c>
      <c r="I109" s="28">
        <f t="shared" si="2"/>
        <v>210.04</v>
      </c>
    </row>
    <row r="110" spans="2:9" ht="12.75">
      <c r="B110" s="13" t="s">
        <v>90</v>
      </c>
      <c r="C110" s="1">
        <v>37358</v>
      </c>
      <c r="D110" s="28">
        <v>102.2</v>
      </c>
      <c r="E110" s="21">
        <v>46181</v>
      </c>
      <c r="F110" s="3" t="s">
        <v>46</v>
      </c>
      <c r="G110" s="4">
        <v>61.41</v>
      </c>
      <c r="H110" s="7">
        <f t="shared" si="3"/>
        <v>17.410562180579216</v>
      </c>
      <c r="I110" s="28">
        <f t="shared" si="2"/>
        <v>241.192</v>
      </c>
    </row>
    <row r="111" spans="2:9" ht="12.75">
      <c r="B111" s="13" t="s">
        <v>90</v>
      </c>
      <c r="C111" s="1">
        <v>37362</v>
      </c>
      <c r="D111" s="28">
        <v>96.89</v>
      </c>
      <c r="E111" s="21">
        <v>46745</v>
      </c>
      <c r="F111" s="3" t="s">
        <v>47</v>
      </c>
      <c r="G111" s="4">
        <v>55.97</v>
      </c>
      <c r="H111" s="7">
        <f t="shared" si="3"/>
        <v>17.179078014184398</v>
      </c>
      <c r="I111" s="28">
        <f t="shared" si="2"/>
        <v>228.66039999999998</v>
      </c>
    </row>
    <row r="112" spans="3:9" ht="12.75">
      <c r="C112" s="1">
        <v>37367</v>
      </c>
      <c r="D112" s="28">
        <v>82.8</v>
      </c>
      <c r="E112" s="21">
        <v>47170</v>
      </c>
      <c r="F112" s="3" t="s">
        <v>39</v>
      </c>
      <c r="G112" s="4">
        <v>56.23</v>
      </c>
      <c r="H112" s="7">
        <f t="shared" si="3"/>
        <v>19.48235294117647</v>
      </c>
      <c r="I112" s="28">
        <f t="shared" si="2"/>
        <v>195.408</v>
      </c>
    </row>
    <row r="113" spans="3:9" ht="12.75">
      <c r="C113" s="1">
        <v>37367</v>
      </c>
      <c r="D113" s="28">
        <v>105.2</v>
      </c>
      <c r="E113" s="21">
        <v>47778</v>
      </c>
      <c r="F113" s="3" t="s">
        <v>48</v>
      </c>
      <c r="G113" s="4">
        <v>77.11</v>
      </c>
      <c r="H113" s="7">
        <f t="shared" si="3"/>
        <v>17.30263157894737</v>
      </c>
      <c r="I113" s="28">
        <f t="shared" si="2"/>
        <v>248.272</v>
      </c>
    </row>
    <row r="114" spans="3:9" ht="12.75">
      <c r="C114" s="1">
        <v>37371</v>
      </c>
      <c r="D114" s="28">
        <v>84</v>
      </c>
      <c r="E114" s="21">
        <v>48322</v>
      </c>
      <c r="G114" s="4">
        <v>52.83</v>
      </c>
      <c r="H114" s="7">
        <f t="shared" si="3"/>
        <v>15.441176470588234</v>
      </c>
      <c r="I114" s="28">
        <f t="shared" si="2"/>
        <v>198.23999999999998</v>
      </c>
    </row>
    <row r="115" spans="3:9" ht="12.75">
      <c r="C115" s="1">
        <v>37383</v>
      </c>
      <c r="D115" s="28">
        <v>93.3</v>
      </c>
      <c r="E115" s="21">
        <v>48810</v>
      </c>
      <c r="F115" s="3" t="s">
        <v>49</v>
      </c>
      <c r="G115" s="4">
        <v>67.35</v>
      </c>
      <c r="H115" s="7">
        <f t="shared" si="3"/>
        <v>19.11885245901639</v>
      </c>
      <c r="I115" s="28">
        <f t="shared" si="2"/>
        <v>220.188</v>
      </c>
    </row>
    <row r="116" spans="3:9" ht="12.75">
      <c r="C116" s="1">
        <v>37398</v>
      </c>
      <c r="D116" s="28">
        <v>107.07</v>
      </c>
      <c r="E116" s="21">
        <v>49404</v>
      </c>
      <c r="F116" s="3"/>
      <c r="G116" s="4">
        <v>71.1</v>
      </c>
      <c r="H116" s="7">
        <f t="shared" si="3"/>
        <v>18.025252525252522</v>
      </c>
      <c r="I116" s="28">
        <f t="shared" si="2"/>
        <v>252.68519999999998</v>
      </c>
    </row>
    <row r="117" spans="3:9" ht="12.75">
      <c r="C117" s="1">
        <v>37412</v>
      </c>
      <c r="D117" s="28">
        <v>90</v>
      </c>
      <c r="E117" s="21">
        <v>49900</v>
      </c>
      <c r="F117" s="3" t="s">
        <v>97</v>
      </c>
      <c r="G117" s="4">
        <v>58.86</v>
      </c>
      <c r="H117" s="7">
        <f t="shared" si="3"/>
        <v>18.14516129032258</v>
      </c>
      <c r="I117" s="28">
        <f t="shared" si="2"/>
        <v>212.39999999999998</v>
      </c>
    </row>
    <row r="118" spans="3:9" ht="12.75">
      <c r="C118" s="1">
        <v>37427</v>
      </c>
      <c r="D118" s="28">
        <v>98.9</v>
      </c>
      <c r="E118" s="21">
        <v>50489</v>
      </c>
      <c r="G118" s="4">
        <v>62.24</v>
      </c>
      <c r="H118" s="7">
        <f t="shared" si="3"/>
        <v>16.791171477079796</v>
      </c>
      <c r="I118" s="28">
        <f t="shared" si="2"/>
        <v>233.404</v>
      </c>
    </row>
    <row r="119" spans="3:9" ht="12.75">
      <c r="C119" s="1">
        <v>37440</v>
      </c>
      <c r="D119" s="28">
        <v>98</v>
      </c>
      <c r="E119" s="21">
        <v>51039</v>
      </c>
      <c r="G119" s="4">
        <v>65.05</v>
      </c>
      <c r="H119" s="7">
        <f t="shared" si="3"/>
        <v>17.818181818181817</v>
      </c>
      <c r="I119" s="28">
        <f t="shared" si="2"/>
        <v>231.28</v>
      </c>
    </row>
    <row r="120" spans="3:9" ht="12.75">
      <c r="C120" s="1">
        <v>37443</v>
      </c>
      <c r="D120" s="28">
        <v>90.1</v>
      </c>
      <c r="E120" s="21">
        <v>51608</v>
      </c>
      <c r="F120" s="3" t="s">
        <v>50</v>
      </c>
      <c r="G120" s="4">
        <v>61.18</v>
      </c>
      <c r="H120" s="7">
        <f t="shared" si="3"/>
        <v>15.834797891036905</v>
      </c>
      <c r="I120" s="28">
        <f t="shared" si="2"/>
        <v>212.63599999999997</v>
      </c>
    </row>
    <row r="121" spans="3:9" ht="12.75">
      <c r="C121" s="1">
        <v>37448</v>
      </c>
      <c r="D121" s="28">
        <v>96.18</v>
      </c>
      <c r="E121" s="21">
        <v>52184</v>
      </c>
      <c r="G121" s="4">
        <v>63.86</v>
      </c>
      <c r="H121" s="7">
        <f t="shared" si="3"/>
        <v>16.697916666666668</v>
      </c>
      <c r="I121" s="28">
        <f t="shared" si="2"/>
        <v>226.9848</v>
      </c>
    </row>
    <row r="122" spans="3:9" ht="12.75">
      <c r="C122" s="1">
        <v>37453</v>
      </c>
      <c r="D122" s="28">
        <v>41.5</v>
      </c>
      <c r="E122" s="21">
        <v>52430</v>
      </c>
      <c r="G122" s="4">
        <v>42.86</v>
      </c>
      <c r="H122" s="7">
        <f t="shared" si="3"/>
        <v>16.869918699186993</v>
      </c>
      <c r="I122" s="28">
        <f t="shared" si="2"/>
        <v>97.94</v>
      </c>
    </row>
    <row r="123" spans="3:9" ht="12.75">
      <c r="C123" s="1">
        <v>37454</v>
      </c>
      <c r="D123" s="28">
        <v>105</v>
      </c>
      <c r="E123" s="21">
        <v>53138</v>
      </c>
      <c r="G123" s="4">
        <v>76.56</v>
      </c>
      <c r="H123" s="7">
        <f t="shared" si="3"/>
        <v>14.830508474576272</v>
      </c>
      <c r="I123" s="28">
        <f t="shared" si="2"/>
        <v>247.79999999999998</v>
      </c>
    </row>
    <row r="124" spans="3:9" ht="12.75">
      <c r="C124" s="1">
        <v>37457</v>
      </c>
      <c r="D124" s="28">
        <v>101.1</v>
      </c>
      <c r="E124" s="21">
        <v>53722</v>
      </c>
      <c r="G124" s="4">
        <v>78.78</v>
      </c>
      <c r="H124" s="7">
        <f t="shared" si="3"/>
        <v>17.311643835616437</v>
      </c>
      <c r="I124" s="28">
        <f t="shared" si="2"/>
        <v>238.59599999999998</v>
      </c>
    </row>
    <row r="125" spans="3:9" ht="12.75">
      <c r="C125" s="1">
        <v>37460</v>
      </c>
      <c r="D125" s="28">
        <v>100.1</v>
      </c>
      <c r="E125" s="21">
        <v>54281</v>
      </c>
      <c r="F125" s="3" t="s">
        <v>51</v>
      </c>
      <c r="G125" s="4">
        <v>72.73</v>
      </c>
      <c r="H125" s="7">
        <f t="shared" si="3"/>
        <v>17.906976744186046</v>
      </c>
      <c r="I125" s="28">
        <f t="shared" si="2"/>
        <v>236.23599999999996</v>
      </c>
    </row>
    <row r="126" spans="3:9" ht="12.75">
      <c r="C126" s="1">
        <v>37460</v>
      </c>
      <c r="D126" s="28">
        <v>107.1</v>
      </c>
      <c r="E126" s="21">
        <v>54944</v>
      </c>
      <c r="G126" s="4">
        <v>70</v>
      </c>
      <c r="H126" s="7">
        <f t="shared" si="3"/>
        <v>16.153846153846153</v>
      </c>
      <c r="I126" s="28">
        <f t="shared" si="2"/>
        <v>252.75599999999997</v>
      </c>
    </row>
    <row r="127" spans="3:9" ht="12.75">
      <c r="C127" s="1">
        <v>37479</v>
      </c>
      <c r="D127" s="28">
        <v>98.4</v>
      </c>
      <c r="E127" s="21">
        <v>55490</v>
      </c>
      <c r="G127" s="4">
        <v>67.11</v>
      </c>
      <c r="H127" s="7">
        <f t="shared" si="3"/>
        <v>18.021978021978022</v>
      </c>
      <c r="I127" s="28">
        <f t="shared" si="2"/>
        <v>232.224</v>
      </c>
    </row>
    <row r="128" spans="3:9" ht="12.75">
      <c r="C128" s="1">
        <v>37507</v>
      </c>
      <c r="D128" s="28">
        <v>68.8</v>
      </c>
      <c r="E128" s="21">
        <v>55843</v>
      </c>
      <c r="G128" s="4">
        <v>46.61</v>
      </c>
      <c r="H128" s="7">
        <f t="shared" si="3"/>
        <v>19.490084985835693</v>
      </c>
      <c r="I128" s="28">
        <f t="shared" si="2"/>
        <v>162.368</v>
      </c>
    </row>
    <row r="129" spans="3:9" ht="12.75">
      <c r="C129" s="1">
        <v>37508</v>
      </c>
      <c r="D129" s="28">
        <v>98.6</v>
      </c>
      <c r="E129" s="21">
        <v>56438</v>
      </c>
      <c r="F129" s="3" t="s">
        <v>52</v>
      </c>
      <c r="G129" s="4">
        <v>72.9</v>
      </c>
      <c r="H129" s="7">
        <f t="shared" si="3"/>
        <v>16.57142857142857</v>
      </c>
      <c r="I129" s="28">
        <f t="shared" si="2"/>
        <v>232.69599999999997</v>
      </c>
    </row>
    <row r="130" spans="3:9" ht="12.75">
      <c r="C130" s="1">
        <v>37512</v>
      </c>
      <c r="D130" s="28">
        <v>24</v>
      </c>
      <c r="E130" s="21">
        <v>57046</v>
      </c>
      <c r="F130" t="s">
        <v>91</v>
      </c>
      <c r="G130" s="4">
        <v>20</v>
      </c>
      <c r="H130" s="7">
        <f t="shared" si="3"/>
        <v>3.9473684210526314</v>
      </c>
      <c r="I130" s="28">
        <f t="shared" si="2"/>
        <v>56.64</v>
      </c>
    </row>
    <row r="131" spans="3:9" ht="12.75">
      <c r="C131" s="1">
        <v>37512</v>
      </c>
      <c r="D131" s="28">
        <v>102.8</v>
      </c>
      <c r="E131" s="21">
        <v>57170</v>
      </c>
      <c r="G131" s="4">
        <v>79.66</v>
      </c>
      <c r="H131" s="7">
        <f t="shared" si="3"/>
        <v>82.90322580645162</v>
      </c>
      <c r="I131" s="28">
        <f t="shared" si="2"/>
        <v>242.60799999999998</v>
      </c>
    </row>
    <row r="132" spans="3:9" ht="12.75">
      <c r="C132" s="1">
        <v>37515</v>
      </c>
      <c r="D132" s="28">
        <v>93.5</v>
      </c>
      <c r="E132" s="21">
        <v>57664</v>
      </c>
      <c r="F132" s="3" t="s">
        <v>53</v>
      </c>
      <c r="G132" s="4">
        <v>70.95</v>
      </c>
      <c r="H132" s="7">
        <f t="shared" si="3"/>
        <v>18.927125506072873</v>
      </c>
      <c r="I132" s="28">
        <f t="shared" si="2"/>
        <v>220.66</v>
      </c>
    </row>
    <row r="133" spans="3:9" ht="12.75">
      <c r="C133" s="1">
        <v>37516</v>
      </c>
      <c r="D133" s="28">
        <v>102.3</v>
      </c>
      <c r="E133" s="21">
        <v>58302</v>
      </c>
      <c r="F133" s="3" t="s">
        <v>54</v>
      </c>
      <c r="G133" s="4">
        <v>75.59</v>
      </c>
      <c r="H133" s="7">
        <f t="shared" si="3"/>
        <v>16.03448275862069</v>
      </c>
      <c r="I133" s="28">
        <f t="shared" si="2"/>
        <v>241.42799999999997</v>
      </c>
    </row>
    <row r="134" spans="3:9" ht="12.75">
      <c r="C134" s="1">
        <v>37519</v>
      </c>
      <c r="D134" s="28">
        <v>84.6</v>
      </c>
      <c r="E134" s="21">
        <v>58821</v>
      </c>
      <c r="F134" s="3" t="s">
        <v>55</v>
      </c>
      <c r="G134" s="4">
        <v>52.8</v>
      </c>
      <c r="H134" s="7">
        <f t="shared" si="3"/>
        <v>16.30057803468208</v>
      </c>
      <c r="I134" s="28">
        <f t="shared" si="2"/>
        <v>199.65599999999998</v>
      </c>
    </row>
    <row r="135" spans="3:9" ht="12.75">
      <c r="C135" s="1">
        <v>37533</v>
      </c>
      <c r="D135" s="28">
        <v>72.1</v>
      </c>
      <c r="E135" s="21">
        <v>59194</v>
      </c>
      <c r="G135" s="4">
        <v>37.76</v>
      </c>
      <c r="H135" s="7">
        <f t="shared" si="3"/>
        <v>19.329758713136727</v>
      </c>
      <c r="I135" s="28">
        <f t="shared" si="2"/>
        <v>170.15599999999998</v>
      </c>
    </row>
    <row r="136" spans="3:9" ht="12.75">
      <c r="C136" s="1">
        <v>37539</v>
      </c>
      <c r="D136" s="28">
        <v>85.8</v>
      </c>
      <c r="E136" s="21">
        <v>59683</v>
      </c>
      <c r="G136" s="4">
        <v>39.4</v>
      </c>
      <c r="H136" s="7">
        <f t="shared" si="3"/>
        <v>17.54601226993865</v>
      </c>
      <c r="I136" s="28">
        <f t="shared" si="2"/>
        <v>202.48799999999997</v>
      </c>
    </row>
    <row r="137" spans="3:9" ht="12.75">
      <c r="C137" s="1">
        <v>37601</v>
      </c>
      <c r="D137" s="28">
        <v>76</v>
      </c>
      <c r="E137" s="21">
        <v>60005</v>
      </c>
      <c r="F137" s="3" t="s">
        <v>56</v>
      </c>
      <c r="G137" s="4">
        <v>51.48</v>
      </c>
      <c r="H137" s="7">
        <f t="shared" si="3"/>
        <v>23.60248447204969</v>
      </c>
      <c r="I137" s="28">
        <f t="shared" si="2"/>
        <v>179.35999999999999</v>
      </c>
    </row>
    <row r="138" spans="3:9" ht="12.75">
      <c r="C138" s="1">
        <v>37601</v>
      </c>
      <c r="D138" s="28">
        <v>82</v>
      </c>
      <c r="E138" s="21">
        <v>60444</v>
      </c>
      <c r="F138" s="3" t="s">
        <v>57</v>
      </c>
      <c r="G138" s="4">
        <v>61.62</v>
      </c>
      <c r="H138" s="7">
        <f t="shared" si="3"/>
        <v>18.678815489749432</v>
      </c>
      <c r="I138" s="28">
        <f t="shared" si="2"/>
        <v>193.51999999999998</v>
      </c>
    </row>
    <row r="139" spans="3:9" ht="12.75">
      <c r="C139" s="1">
        <v>37602</v>
      </c>
      <c r="D139" s="28">
        <v>91.2</v>
      </c>
      <c r="E139" s="21">
        <v>61004</v>
      </c>
      <c r="F139" s="3" t="s">
        <v>58</v>
      </c>
      <c r="G139" s="4">
        <v>58.74</v>
      </c>
      <c r="H139" s="7">
        <f t="shared" si="3"/>
        <v>16.28571428571429</v>
      </c>
      <c r="I139" s="28">
        <f t="shared" si="2"/>
        <v>215.232</v>
      </c>
    </row>
    <row r="140" spans="3:9" ht="12.75">
      <c r="C140" s="1">
        <v>37607</v>
      </c>
      <c r="D140" s="28">
        <v>92</v>
      </c>
      <c r="E140" s="21">
        <v>61458</v>
      </c>
      <c r="F140" s="3" t="s">
        <v>58</v>
      </c>
      <c r="G140" s="4">
        <v>59</v>
      </c>
      <c r="H140" s="7">
        <f t="shared" si="3"/>
        <v>20.26431718061674</v>
      </c>
      <c r="I140" s="28">
        <f t="shared" si="2"/>
        <v>217.11999999999998</v>
      </c>
    </row>
    <row r="141" spans="3:9" ht="12.75">
      <c r="C141" s="1">
        <v>37608</v>
      </c>
      <c r="D141" s="28">
        <v>92</v>
      </c>
      <c r="E141" s="21">
        <v>62019</v>
      </c>
      <c r="F141" s="3" t="s">
        <v>57</v>
      </c>
      <c r="G141" s="4">
        <v>74.34</v>
      </c>
      <c r="H141" s="7">
        <f t="shared" si="3"/>
        <v>16.39928698752228</v>
      </c>
      <c r="I141" s="28">
        <f t="shared" si="2"/>
        <v>217.11999999999998</v>
      </c>
    </row>
    <row r="142" spans="3:9" ht="12.75">
      <c r="C142" s="1"/>
      <c r="D142" s="28"/>
      <c r="F142" s="3"/>
      <c r="H142" s="7"/>
      <c r="I142" s="28"/>
    </row>
    <row r="143" spans="1:9" ht="12.75">
      <c r="A143" s="19" t="s">
        <v>100</v>
      </c>
      <c r="B143" s="19"/>
      <c r="C143" s="10"/>
      <c r="D143" s="29">
        <f>SUM(D107:D141)</f>
        <v>3153.24</v>
      </c>
      <c r="E143" s="22">
        <f>+E141-E103</f>
        <v>17889</v>
      </c>
      <c r="F143" s="23"/>
      <c r="G143" s="24">
        <f>SUM(G107:G141)</f>
        <v>2139.45</v>
      </c>
      <c r="H143" s="11">
        <f>+D143/E143*100</f>
        <v>17.626697970820057</v>
      </c>
      <c r="I143" s="29">
        <f>SUM(I107:I141)</f>
        <v>7441.646400000001</v>
      </c>
    </row>
    <row r="144" spans="3:9" ht="12.75">
      <c r="C144" s="1"/>
      <c r="D144" s="28"/>
      <c r="F144" s="3"/>
      <c r="H144" s="7"/>
      <c r="I144" s="28"/>
    </row>
    <row r="145" spans="3:9" ht="12.75">
      <c r="C145" s="1">
        <v>37639</v>
      </c>
      <c r="D145" s="28">
        <v>107</v>
      </c>
      <c r="E145" s="21">
        <v>62584</v>
      </c>
      <c r="F145" t="s">
        <v>70</v>
      </c>
      <c r="G145" s="4">
        <v>73.25</v>
      </c>
      <c r="H145" s="7">
        <f>+D145/((E145-E141)/100)</f>
        <v>18.938053097345133</v>
      </c>
      <c r="I145" s="28">
        <f aca="true" t="shared" si="4" ref="I145:I176">+D145*2.36</f>
        <v>252.51999999999998</v>
      </c>
    </row>
    <row r="146" spans="3:9" ht="12.75">
      <c r="C146" s="1">
        <v>37645</v>
      </c>
      <c r="D146" s="28">
        <v>101</v>
      </c>
      <c r="E146" s="21">
        <v>63103</v>
      </c>
      <c r="G146" s="4">
        <v>69.13</v>
      </c>
      <c r="H146" s="7">
        <f t="shared" si="3"/>
        <v>19.460500963391134</v>
      </c>
      <c r="I146" s="28">
        <f t="shared" si="4"/>
        <v>238.35999999999999</v>
      </c>
    </row>
    <row r="147" spans="3:9" ht="12.75">
      <c r="C147" s="1">
        <v>37664</v>
      </c>
      <c r="D147" s="28">
        <v>77.89</v>
      </c>
      <c r="E147" s="21">
        <v>63525</v>
      </c>
      <c r="G147" s="4">
        <v>57.17</v>
      </c>
      <c r="H147" s="7">
        <f t="shared" si="3"/>
        <v>18.45734597156398</v>
      </c>
      <c r="I147" s="28">
        <f t="shared" si="4"/>
        <v>183.82039999999998</v>
      </c>
    </row>
    <row r="148" spans="2:9" ht="12.75">
      <c r="B148" s="13" t="s">
        <v>90</v>
      </c>
      <c r="C148" s="1">
        <v>37666</v>
      </c>
      <c r="D148" s="28">
        <v>102.95</v>
      </c>
      <c r="E148" s="21">
        <v>64094</v>
      </c>
      <c r="F148" s="3" t="s">
        <v>59</v>
      </c>
      <c r="G148" s="4">
        <v>72.6</v>
      </c>
      <c r="H148" s="7">
        <f t="shared" si="3"/>
        <v>18.093145869947275</v>
      </c>
      <c r="I148" s="28">
        <f t="shared" si="4"/>
        <v>242.962</v>
      </c>
    </row>
    <row r="149" spans="2:9" ht="12.75">
      <c r="B149" s="13" t="s">
        <v>90</v>
      </c>
      <c r="C149" s="1">
        <v>37667</v>
      </c>
      <c r="D149" s="28">
        <v>104.46</v>
      </c>
      <c r="E149" s="21">
        <v>64709</v>
      </c>
      <c r="F149" s="3" t="s">
        <v>60</v>
      </c>
      <c r="G149" s="4">
        <v>71.06</v>
      </c>
      <c r="H149" s="7">
        <f t="shared" si="3"/>
        <v>16.985365853658536</v>
      </c>
      <c r="I149" s="28">
        <f t="shared" si="4"/>
        <v>246.52559999999997</v>
      </c>
    </row>
    <row r="150" spans="2:9" ht="12.75">
      <c r="B150" s="13" t="s">
        <v>90</v>
      </c>
      <c r="C150" s="1">
        <v>37667</v>
      </c>
      <c r="D150" s="28">
        <v>98.4</v>
      </c>
      <c r="E150" s="21">
        <v>65335</v>
      </c>
      <c r="F150" s="3" t="s">
        <v>61</v>
      </c>
      <c r="G150" s="4">
        <v>77.4</v>
      </c>
      <c r="H150" s="7">
        <f t="shared" si="3"/>
        <v>15.718849840255592</v>
      </c>
      <c r="I150" s="28">
        <f t="shared" si="4"/>
        <v>232.224</v>
      </c>
    </row>
    <row r="151" spans="2:9" ht="12.75">
      <c r="B151" s="13" t="s">
        <v>90</v>
      </c>
      <c r="C151" s="1">
        <v>37669</v>
      </c>
      <c r="D151" s="28">
        <v>38.83</v>
      </c>
      <c r="E151" s="21">
        <v>65538</v>
      </c>
      <c r="F151" s="3" t="s">
        <v>62</v>
      </c>
      <c r="G151" s="4">
        <v>29.28</v>
      </c>
      <c r="H151" s="7">
        <f t="shared" si="3"/>
        <v>19.128078817733993</v>
      </c>
      <c r="I151" s="28">
        <f t="shared" si="4"/>
        <v>91.63879999999999</v>
      </c>
    </row>
    <row r="152" spans="2:9" ht="12.75">
      <c r="B152" s="13" t="s">
        <v>90</v>
      </c>
      <c r="C152" s="1">
        <v>37670</v>
      </c>
      <c r="D152" s="28">
        <v>97.65</v>
      </c>
      <c r="E152" s="21">
        <v>66092</v>
      </c>
      <c r="F152" s="3" t="s">
        <v>63</v>
      </c>
      <c r="G152" s="4">
        <v>69.53</v>
      </c>
      <c r="H152" s="7">
        <f t="shared" si="3"/>
        <v>17.62635379061372</v>
      </c>
      <c r="I152" s="28">
        <f t="shared" si="4"/>
        <v>230.454</v>
      </c>
    </row>
    <row r="153" spans="2:9" ht="12.75">
      <c r="B153" s="13" t="s">
        <v>90</v>
      </c>
      <c r="C153" s="1">
        <v>37673</v>
      </c>
      <c r="D153" s="28">
        <v>98.37</v>
      </c>
      <c r="E153" s="21">
        <v>66689</v>
      </c>
      <c r="F153" s="3" t="s">
        <v>64</v>
      </c>
      <c r="G153" s="4">
        <v>65.61</v>
      </c>
      <c r="H153" s="7">
        <f t="shared" si="3"/>
        <v>16.47738693467337</v>
      </c>
      <c r="I153" s="28">
        <f t="shared" si="4"/>
        <v>232.1532</v>
      </c>
    </row>
    <row r="154" spans="2:9" ht="12.75">
      <c r="B154" s="13" t="s">
        <v>90</v>
      </c>
      <c r="C154" s="1">
        <v>37675</v>
      </c>
      <c r="D154" s="28">
        <v>100.3</v>
      </c>
      <c r="E154" s="21">
        <v>67244</v>
      </c>
      <c r="F154" s="3" t="s">
        <v>65</v>
      </c>
      <c r="G154" s="4">
        <v>70.16</v>
      </c>
      <c r="H154" s="7">
        <f t="shared" si="3"/>
        <v>18.07207207207207</v>
      </c>
      <c r="I154" s="28">
        <f t="shared" si="4"/>
        <v>236.70799999999997</v>
      </c>
    </row>
    <row r="155" spans="2:9" ht="12.75">
      <c r="B155" s="13" t="s">
        <v>90</v>
      </c>
      <c r="C155" s="1">
        <v>37678</v>
      </c>
      <c r="D155" s="28">
        <v>80.99</v>
      </c>
      <c r="E155" s="21">
        <v>67682</v>
      </c>
      <c r="F155" s="3" t="s">
        <v>66</v>
      </c>
      <c r="G155" s="4">
        <v>52.35</v>
      </c>
      <c r="H155" s="7">
        <f aca="true" t="shared" si="5" ref="H155:H176">+D155/((E155-E154)/100)</f>
        <v>18.490867579908674</v>
      </c>
      <c r="I155" s="28">
        <f t="shared" si="4"/>
        <v>191.13639999999998</v>
      </c>
    </row>
    <row r="156" spans="2:9" ht="12.75">
      <c r="B156" s="13" t="s">
        <v>90</v>
      </c>
      <c r="C156" s="1">
        <v>37679</v>
      </c>
      <c r="D156" s="28">
        <v>110.37</v>
      </c>
      <c r="E156" s="21">
        <v>68316</v>
      </c>
      <c r="F156" s="3" t="s">
        <v>67</v>
      </c>
      <c r="G156" s="4">
        <v>84.27</v>
      </c>
      <c r="H156" s="7">
        <f t="shared" si="5"/>
        <v>17.40851735015773</v>
      </c>
      <c r="I156" s="28">
        <f t="shared" si="4"/>
        <v>260.4732</v>
      </c>
    </row>
    <row r="157" spans="2:9" ht="12.75">
      <c r="B157" s="13" t="s">
        <v>90</v>
      </c>
      <c r="C157" s="1">
        <v>37680</v>
      </c>
      <c r="D157" s="28">
        <v>99.92</v>
      </c>
      <c r="E157" s="21">
        <v>68899</v>
      </c>
      <c r="F157" s="3" t="s">
        <v>68</v>
      </c>
      <c r="G157" s="4">
        <v>65.95</v>
      </c>
      <c r="H157" s="7">
        <f t="shared" si="5"/>
        <v>17.13893653516295</v>
      </c>
      <c r="I157" s="28">
        <f t="shared" si="4"/>
        <v>235.81119999999999</v>
      </c>
    </row>
    <row r="158" spans="2:9" ht="12.75">
      <c r="B158" s="13" t="s">
        <v>90</v>
      </c>
      <c r="C158" s="1">
        <v>37681</v>
      </c>
      <c r="D158" s="28">
        <v>84.03</v>
      </c>
      <c r="E158" s="21">
        <v>69432</v>
      </c>
      <c r="F158" s="3" t="s">
        <v>69</v>
      </c>
      <c r="G158" s="4">
        <v>56.11</v>
      </c>
      <c r="H158" s="7">
        <f t="shared" si="5"/>
        <v>15.76547842401501</v>
      </c>
      <c r="I158" s="28">
        <f t="shared" si="4"/>
        <v>198.3108</v>
      </c>
    </row>
    <row r="159" spans="3:9" ht="12.75">
      <c r="C159" s="1">
        <v>37685</v>
      </c>
      <c r="D159" s="28">
        <v>112.3</v>
      </c>
      <c r="E159" s="21">
        <v>70083</v>
      </c>
      <c r="F159" s="3" t="s">
        <v>70</v>
      </c>
      <c r="G159" s="4">
        <v>85.81</v>
      </c>
      <c r="H159" s="7">
        <f t="shared" si="5"/>
        <v>17.250384024577574</v>
      </c>
      <c r="I159" s="28">
        <f t="shared" si="4"/>
        <v>265.02799999999996</v>
      </c>
    </row>
    <row r="160" spans="3:9" ht="12.75">
      <c r="C160" s="1">
        <v>37692</v>
      </c>
      <c r="D160" s="28">
        <v>108</v>
      </c>
      <c r="E160" s="21">
        <v>70665</v>
      </c>
      <c r="F160" s="3" t="s">
        <v>105</v>
      </c>
      <c r="G160" s="4">
        <v>75</v>
      </c>
      <c r="H160" s="7">
        <f t="shared" si="5"/>
        <v>18.556701030927833</v>
      </c>
      <c r="I160" s="28">
        <f t="shared" si="4"/>
        <v>254.88</v>
      </c>
    </row>
    <row r="161" spans="3:9" ht="12.75">
      <c r="C161" s="1">
        <v>37701</v>
      </c>
      <c r="D161" s="28">
        <v>92.4</v>
      </c>
      <c r="E161" s="21">
        <v>71165</v>
      </c>
      <c r="G161" s="4">
        <v>73.89</v>
      </c>
      <c r="H161" s="7">
        <f t="shared" si="5"/>
        <v>18.48</v>
      </c>
      <c r="I161" s="28">
        <f t="shared" si="4"/>
        <v>218.064</v>
      </c>
    </row>
    <row r="162" spans="3:9" ht="12.75">
      <c r="C162" s="1">
        <v>37725</v>
      </c>
      <c r="D162" s="28">
        <v>60.5</v>
      </c>
      <c r="E162" s="21">
        <v>71447</v>
      </c>
      <c r="F162" s="3" t="s">
        <v>70</v>
      </c>
      <c r="G162" s="4">
        <v>44.44</v>
      </c>
      <c r="H162" s="7">
        <f t="shared" si="5"/>
        <v>21.45390070921986</v>
      </c>
      <c r="I162" s="28">
        <f t="shared" si="4"/>
        <v>142.78</v>
      </c>
    </row>
    <row r="163" spans="3:9" ht="12.75">
      <c r="C163" s="1">
        <v>37728</v>
      </c>
      <c r="D163" s="28">
        <v>106.5</v>
      </c>
      <c r="E163" s="21">
        <v>72132</v>
      </c>
      <c r="F163" s="3" t="s">
        <v>71</v>
      </c>
      <c r="G163" s="4">
        <v>73.03</v>
      </c>
      <c r="H163" s="7">
        <f t="shared" si="5"/>
        <v>15.547445255474454</v>
      </c>
      <c r="I163" s="28">
        <f t="shared" si="4"/>
        <v>251.33999999999997</v>
      </c>
    </row>
    <row r="164" spans="3:9" ht="12.75">
      <c r="C164" s="1">
        <v>37739</v>
      </c>
      <c r="D164" s="28">
        <v>49.35</v>
      </c>
      <c r="E164" s="21">
        <v>72401</v>
      </c>
      <c r="F164" s="2" t="s">
        <v>70</v>
      </c>
      <c r="G164" s="4">
        <v>34.49</v>
      </c>
      <c r="H164" s="7">
        <f t="shared" si="5"/>
        <v>18.345724907063197</v>
      </c>
      <c r="I164" s="28">
        <f t="shared" si="4"/>
        <v>116.466</v>
      </c>
    </row>
    <row r="165" spans="3:9" ht="12.75">
      <c r="C165" s="1">
        <v>37747</v>
      </c>
      <c r="D165" s="28">
        <v>92.2</v>
      </c>
      <c r="E165" s="21">
        <v>72998</v>
      </c>
      <c r="F165" s="2" t="s">
        <v>57</v>
      </c>
      <c r="G165" s="4">
        <v>79</v>
      </c>
      <c r="H165" s="7">
        <f t="shared" si="5"/>
        <v>15.44388609715243</v>
      </c>
      <c r="I165" s="28">
        <f t="shared" si="4"/>
        <v>217.59199999999998</v>
      </c>
    </row>
    <row r="166" spans="3:9" ht="12.75">
      <c r="C166" s="1">
        <v>37748</v>
      </c>
      <c r="D166" s="28">
        <v>97.2</v>
      </c>
      <c r="E166" s="21">
        <v>73606</v>
      </c>
      <c r="F166" s="2" t="s">
        <v>101</v>
      </c>
      <c r="G166" s="4">
        <v>65</v>
      </c>
      <c r="H166" s="7">
        <f t="shared" si="5"/>
        <v>15.986842105263158</v>
      </c>
      <c r="I166" s="28">
        <f t="shared" si="4"/>
        <v>229.392</v>
      </c>
    </row>
    <row r="167" spans="3:9" ht="12.75">
      <c r="C167" s="1">
        <v>37755</v>
      </c>
      <c r="D167" s="28">
        <v>107</v>
      </c>
      <c r="E167" s="21">
        <v>74186</v>
      </c>
      <c r="F167" s="2" t="s">
        <v>58</v>
      </c>
      <c r="G167" s="4">
        <v>70.5</v>
      </c>
      <c r="H167" s="7">
        <f t="shared" si="5"/>
        <v>18.448275862068964</v>
      </c>
      <c r="I167" s="28">
        <f t="shared" si="4"/>
        <v>252.51999999999998</v>
      </c>
    </row>
    <row r="168" spans="3:9" ht="12.75">
      <c r="C168" s="1">
        <v>37756</v>
      </c>
      <c r="D168" s="28">
        <v>94.3</v>
      </c>
      <c r="E168" s="21">
        <v>74704</v>
      </c>
      <c r="F168" s="2" t="s">
        <v>57</v>
      </c>
      <c r="G168" s="4">
        <v>75.34</v>
      </c>
      <c r="H168" s="7">
        <f t="shared" si="5"/>
        <v>18.204633204633204</v>
      </c>
      <c r="I168" s="28">
        <f t="shared" si="4"/>
        <v>222.54799999999997</v>
      </c>
    </row>
    <row r="169" spans="3:9" ht="12.75">
      <c r="C169" s="1">
        <v>37758</v>
      </c>
      <c r="D169" s="28">
        <v>90.13</v>
      </c>
      <c r="E169" s="21">
        <v>75223</v>
      </c>
      <c r="F169" s="2" t="s">
        <v>71</v>
      </c>
      <c r="G169" s="4">
        <v>63</v>
      </c>
      <c r="H169" s="7">
        <f t="shared" si="5"/>
        <v>17.366088631984585</v>
      </c>
      <c r="I169" s="28">
        <f t="shared" si="4"/>
        <v>212.7068</v>
      </c>
    </row>
    <row r="170" spans="3:9" ht="12.75">
      <c r="C170" s="1">
        <v>37773</v>
      </c>
      <c r="D170" s="28">
        <v>101.2</v>
      </c>
      <c r="E170" s="21">
        <v>75860</v>
      </c>
      <c r="F170" s="2" t="s">
        <v>43</v>
      </c>
      <c r="G170" s="4">
        <v>65</v>
      </c>
      <c r="H170" s="7">
        <f t="shared" si="5"/>
        <v>15.886970172684459</v>
      </c>
      <c r="I170" s="28">
        <f t="shared" si="4"/>
        <v>238.832</v>
      </c>
    </row>
    <row r="171" spans="3:9" ht="12.75">
      <c r="C171" s="1">
        <v>37805</v>
      </c>
      <c r="D171" s="28">
        <v>83</v>
      </c>
      <c r="E171" s="21">
        <v>76310</v>
      </c>
      <c r="F171" s="2" t="s">
        <v>43</v>
      </c>
      <c r="G171" s="4">
        <v>54</v>
      </c>
      <c r="H171" s="7">
        <f t="shared" si="5"/>
        <v>18.444444444444443</v>
      </c>
      <c r="I171" s="28">
        <f t="shared" si="4"/>
        <v>195.88</v>
      </c>
    </row>
    <row r="172" spans="3:9" ht="12.75">
      <c r="C172" s="1">
        <v>37830</v>
      </c>
      <c r="D172" s="28">
        <v>96.7</v>
      </c>
      <c r="E172" s="21">
        <v>76835</v>
      </c>
      <c r="F172" s="2" t="s">
        <v>43</v>
      </c>
      <c r="G172" s="4">
        <v>62</v>
      </c>
      <c r="H172" s="7">
        <f t="shared" si="5"/>
        <v>18.41904761904762</v>
      </c>
      <c r="I172" s="28">
        <f t="shared" si="4"/>
        <v>228.212</v>
      </c>
    </row>
    <row r="173" spans="3:9" ht="12.75">
      <c r="C173" s="1">
        <v>37847</v>
      </c>
      <c r="D173" s="28">
        <v>103</v>
      </c>
      <c r="E173" s="21">
        <v>77404</v>
      </c>
      <c r="F173" s="2" t="s">
        <v>70</v>
      </c>
      <c r="G173" s="4">
        <v>72</v>
      </c>
      <c r="H173" s="7">
        <f t="shared" si="5"/>
        <v>18.101933216168717</v>
      </c>
      <c r="I173" s="28">
        <f t="shared" si="4"/>
        <v>243.07999999999998</v>
      </c>
    </row>
    <row r="174" spans="3:9" ht="12.75">
      <c r="C174" s="1">
        <v>37850</v>
      </c>
      <c r="D174" s="28">
        <v>98.5</v>
      </c>
      <c r="E174" s="21">
        <v>78003</v>
      </c>
      <c r="F174" s="2" t="s">
        <v>106</v>
      </c>
      <c r="G174" s="4">
        <v>72.43</v>
      </c>
      <c r="H174" s="7">
        <f t="shared" si="5"/>
        <v>16.4440734557596</v>
      </c>
      <c r="I174" s="28">
        <f t="shared" si="4"/>
        <v>232.45999999999998</v>
      </c>
    </row>
    <row r="175" spans="3:9" ht="12.75">
      <c r="C175" s="1">
        <v>37857</v>
      </c>
      <c r="D175" s="28">
        <v>99</v>
      </c>
      <c r="E175" s="21">
        <v>78581</v>
      </c>
      <c r="F175" s="2" t="s">
        <v>70</v>
      </c>
      <c r="G175" s="4">
        <v>74</v>
      </c>
      <c r="H175" s="7">
        <f t="shared" si="5"/>
        <v>17.1280276816609</v>
      </c>
      <c r="I175" s="28">
        <f t="shared" si="4"/>
        <v>233.64</v>
      </c>
    </row>
    <row r="176" spans="3:9" ht="12.75">
      <c r="C176" s="1">
        <v>37896</v>
      </c>
      <c r="D176" s="28">
        <v>66</v>
      </c>
      <c r="E176" s="21">
        <v>78906</v>
      </c>
      <c r="F176" s="2" t="s">
        <v>70</v>
      </c>
      <c r="G176" s="4">
        <v>39.26</v>
      </c>
      <c r="H176" s="7">
        <f t="shared" si="5"/>
        <v>20.307692307692307</v>
      </c>
      <c r="I176" s="28">
        <f t="shared" si="4"/>
        <v>155.76</v>
      </c>
    </row>
    <row r="177" spans="3:9" ht="12.75">
      <c r="C177" s="1"/>
      <c r="D177" s="28"/>
      <c r="F177" s="2"/>
      <c r="I177" s="28"/>
    </row>
    <row r="178" spans="1:9" ht="12.75">
      <c r="A178" s="19" t="s">
        <v>107</v>
      </c>
      <c r="B178" s="19"/>
      <c r="C178" s="10"/>
      <c r="D178" s="29">
        <f>SUM(D145:D176)</f>
        <v>2959.44</v>
      </c>
      <c r="E178" s="22">
        <f>+E176-E141</f>
        <v>16887</v>
      </c>
      <c r="F178" s="25"/>
      <c r="G178" s="24">
        <f>SUM(G145:G176)</f>
        <v>2092.0600000000004</v>
      </c>
      <c r="H178" s="11">
        <f>+D178/E178*100</f>
        <v>17.524960028424232</v>
      </c>
      <c r="I178" s="29">
        <f>SUM(I145:I176)</f>
        <v>6984.278399999999</v>
      </c>
    </row>
    <row r="179" spans="3:6" ht="12.75">
      <c r="C179" s="1"/>
      <c r="F179" s="2"/>
    </row>
    <row r="180" spans="3:9" ht="12.75">
      <c r="C180" s="1">
        <v>37996</v>
      </c>
      <c r="D180">
        <v>100.2</v>
      </c>
      <c r="E180" s="21">
        <v>79350</v>
      </c>
      <c r="F180" s="2"/>
      <c r="G180" s="4">
        <v>56</v>
      </c>
      <c r="H180" s="7">
        <f>+D180/((E180-E176)/100)</f>
        <v>22.567567567567565</v>
      </c>
      <c r="I180">
        <f aca="true" t="shared" si="6" ref="I180:I189">+D180*2.36</f>
        <v>236.472</v>
      </c>
    </row>
    <row r="181" spans="3:9" ht="12.75">
      <c r="C181" s="1">
        <v>38054</v>
      </c>
      <c r="D181">
        <v>37.4</v>
      </c>
      <c r="E181" s="21">
        <v>79515</v>
      </c>
      <c r="F181" s="2"/>
      <c r="G181" s="4">
        <v>24.5</v>
      </c>
      <c r="H181" s="7">
        <f aca="true" t="shared" si="7" ref="H181:H189">+D181/((E181-E180)/100)</f>
        <v>22.666666666666668</v>
      </c>
      <c r="I181">
        <f t="shared" si="6"/>
        <v>88.264</v>
      </c>
    </row>
    <row r="182" spans="3:9" ht="12.75">
      <c r="C182" s="1">
        <v>38057</v>
      </c>
      <c r="D182">
        <v>91.5</v>
      </c>
      <c r="E182" s="21">
        <v>80018</v>
      </c>
      <c r="F182" s="2" t="s">
        <v>57</v>
      </c>
      <c r="G182" s="4">
        <v>75</v>
      </c>
      <c r="H182" s="7">
        <f t="shared" si="7"/>
        <v>18.190854870775347</v>
      </c>
      <c r="I182">
        <f t="shared" si="6"/>
        <v>215.94</v>
      </c>
    </row>
    <row r="183" spans="3:9" ht="12.75">
      <c r="C183" s="1">
        <v>38058</v>
      </c>
      <c r="D183">
        <v>97.1</v>
      </c>
      <c r="E183" s="21">
        <v>80581</v>
      </c>
      <c r="F183" s="2" t="s">
        <v>58</v>
      </c>
      <c r="G183" s="4">
        <v>74.7</v>
      </c>
      <c r="H183" s="7">
        <f t="shared" si="7"/>
        <v>17.24689165186501</v>
      </c>
      <c r="I183">
        <f t="shared" si="6"/>
        <v>229.15599999999998</v>
      </c>
    </row>
    <row r="184" spans="3:9" ht="12.75">
      <c r="C184" s="1">
        <v>38066</v>
      </c>
      <c r="D184">
        <v>106.5</v>
      </c>
      <c r="E184" s="21">
        <v>81102</v>
      </c>
      <c r="F184" s="2" t="s">
        <v>58</v>
      </c>
      <c r="G184" s="4">
        <v>86</v>
      </c>
      <c r="H184" s="7">
        <f t="shared" si="7"/>
        <v>20.441458733205373</v>
      </c>
      <c r="I184">
        <f t="shared" si="6"/>
        <v>251.33999999999997</v>
      </c>
    </row>
    <row r="185" spans="3:9" ht="12.75">
      <c r="C185" s="1">
        <v>38067</v>
      </c>
      <c r="D185">
        <v>81.9</v>
      </c>
      <c r="E185" s="21">
        <v>81529</v>
      </c>
      <c r="F185" s="2" t="s">
        <v>102</v>
      </c>
      <c r="G185" s="4">
        <v>64.65</v>
      </c>
      <c r="H185" s="7">
        <f t="shared" si="7"/>
        <v>19.180327868852462</v>
      </c>
      <c r="I185">
        <f t="shared" si="6"/>
        <v>193.284</v>
      </c>
    </row>
    <row r="186" spans="3:9" ht="12.75">
      <c r="C186" s="1">
        <v>38067</v>
      </c>
      <c r="D186">
        <v>99.12</v>
      </c>
      <c r="E186" s="21">
        <v>82117</v>
      </c>
      <c r="F186" s="2" t="s">
        <v>43</v>
      </c>
      <c r="G186" s="4">
        <v>69.29</v>
      </c>
      <c r="H186" s="7">
        <f t="shared" si="7"/>
        <v>16.857142857142858</v>
      </c>
      <c r="I186">
        <f t="shared" si="6"/>
        <v>233.9232</v>
      </c>
    </row>
    <row r="187" spans="3:9" ht="12.75">
      <c r="C187" s="1">
        <v>38145</v>
      </c>
      <c r="D187">
        <v>88</v>
      </c>
      <c r="E187" s="21">
        <v>82490</v>
      </c>
      <c r="F187" s="2" t="s">
        <v>43</v>
      </c>
      <c r="G187" s="4">
        <v>75</v>
      </c>
      <c r="H187" s="7">
        <f t="shared" si="7"/>
        <v>23.592493297587133</v>
      </c>
      <c r="I187">
        <f t="shared" si="6"/>
        <v>207.67999999999998</v>
      </c>
    </row>
    <row r="188" spans="3:9" ht="12.75">
      <c r="C188" s="1">
        <v>38162</v>
      </c>
      <c r="D188">
        <v>100.7</v>
      </c>
      <c r="E188" s="21">
        <v>83086</v>
      </c>
      <c r="F188" s="2" t="s">
        <v>103</v>
      </c>
      <c r="G188" s="4">
        <v>68</v>
      </c>
      <c r="H188" s="7">
        <f t="shared" si="7"/>
        <v>16.895973154362416</v>
      </c>
      <c r="I188">
        <f t="shared" si="6"/>
        <v>237.652</v>
      </c>
    </row>
    <row r="189" spans="3:9" ht="12.75">
      <c r="C189" s="1">
        <v>38166</v>
      </c>
      <c r="D189">
        <v>104</v>
      </c>
      <c r="E189" s="21">
        <v>83733</v>
      </c>
      <c r="F189" s="2" t="s">
        <v>104</v>
      </c>
      <c r="G189" s="4">
        <v>81</v>
      </c>
      <c r="H189" s="7">
        <f t="shared" si="7"/>
        <v>16.0741885625966</v>
      </c>
      <c r="I189">
        <f t="shared" si="6"/>
        <v>245.44</v>
      </c>
    </row>
    <row r="190" spans="3:6" ht="12.75">
      <c r="C190" s="1"/>
      <c r="F190" s="2"/>
    </row>
    <row r="191" spans="3:6" ht="12.75">
      <c r="C191" s="1"/>
      <c r="F191" s="2"/>
    </row>
    <row r="192" spans="3:6" ht="12.75">
      <c r="C192" s="1"/>
      <c r="F192" s="2"/>
    </row>
    <row r="193" spans="6:8" ht="12.75">
      <c r="F193" s="2"/>
      <c r="H193" s="7"/>
    </row>
    <row r="194" ht="12.75">
      <c r="F194" s="2"/>
    </row>
    <row r="196" ht="12.75">
      <c r="F196" s="2"/>
    </row>
    <row r="199" ht="12.75">
      <c r="F199" s="2"/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6"/>
  <sheetViews>
    <sheetView tabSelected="1" workbookViewId="0" topLeftCell="A1">
      <pane ySplit="8" topLeftCell="BM9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12.28125" style="0" customWidth="1"/>
    <col min="5" max="5" width="16.00390625" style="0" customWidth="1"/>
    <col min="6" max="6" width="13.7109375" style="4" customWidth="1"/>
    <col min="8" max="8" width="8.8515625" style="8" customWidth="1"/>
  </cols>
  <sheetData>
    <row r="1" ht="12.75"/>
    <row r="2" ht="12.75">
      <c r="A2" s="9" t="s">
        <v>98</v>
      </c>
    </row>
    <row r="3" ht="12.75">
      <c r="A3" s="9"/>
    </row>
    <row r="4" spans="2:6" ht="12.75">
      <c r="B4" t="s">
        <v>74</v>
      </c>
      <c r="F4" s="4" t="s">
        <v>76</v>
      </c>
    </row>
    <row r="5" spans="1:7" ht="12.75">
      <c r="A5" s="5" t="s">
        <v>112</v>
      </c>
      <c r="G5" s="4" t="s">
        <v>85</v>
      </c>
    </row>
    <row r="6" ht="12.75"/>
    <row r="7" spans="1:10" ht="12.75">
      <c r="A7" s="16" t="s">
        <v>75</v>
      </c>
      <c r="B7" s="16" t="s">
        <v>0</v>
      </c>
      <c r="C7" s="16" t="s">
        <v>72</v>
      </c>
      <c r="D7" s="16" t="s">
        <v>77</v>
      </c>
      <c r="E7" s="16" t="s">
        <v>1</v>
      </c>
      <c r="F7" s="17" t="s">
        <v>78</v>
      </c>
      <c r="G7" s="16" t="s">
        <v>82</v>
      </c>
      <c r="H7" s="18" t="s">
        <v>110</v>
      </c>
      <c r="I7" s="5"/>
      <c r="J7" s="5"/>
    </row>
    <row r="8" spans="2:10" ht="12.75">
      <c r="B8" s="5"/>
      <c r="C8" s="5"/>
      <c r="D8" s="5"/>
      <c r="E8" s="5"/>
      <c r="F8" s="6"/>
      <c r="G8" s="5"/>
      <c r="H8" s="12"/>
      <c r="I8" s="5"/>
      <c r="J8" s="5"/>
    </row>
    <row r="9" spans="1:10" ht="12.75">
      <c r="A9" s="5"/>
      <c r="B9" s="5"/>
      <c r="C9" s="5"/>
      <c r="D9" s="5"/>
      <c r="E9" s="5"/>
      <c r="F9" s="6"/>
      <c r="G9" s="5"/>
      <c r="H9" s="12"/>
      <c r="I9" s="5"/>
      <c r="J9" s="5"/>
    </row>
    <row r="10" spans="1:10" ht="12.75">
      <c r="A10" s="5"/>
      <c r="B10" s="5"/>
      <c r="C10" s="5"/>
      <c r="D10" s="5"/>
      <c r="E10" s="5"/>
      <c r="F10" s="6"/>
      <c r="G10" s="5"/>
      <c r="H10" s="12"/>
      <c r="I10" s="5"/>
      <c r="J10" s="5"/>
    </row>
    <row r="11" ht="12.75"/>
    <row r="12" spans="1:8" ht="12.75">
      <c r="A12" t="s">
        <v>73</v>
      </c>
      <c r="B12" s="1">
        <v>36899</v>
      </c>
      <c r="C12" s="28">
        <v>47</v>
      </c>
      <c r="D12">
        <v>103484</v>
      </c>
      <c r="E12" t="s">
        <v>111</v>
      </c>
      <c r="F12" s="4">
        <v>37</v>
      </c>
      <c r="G12" s="7"/>
      <c r="H12" s="26">
        <f>+C12*2.36</f>
        <v>110.91999999999999</v>
      </c>
    </row>
    <row r="13" spans="1:8" ht="12.75">
      <c r="A13" t="s">
        <v>2</v>
      </c>
      <c r="B13" s="1">
        <v>36924</v>
      </c>
      <c r="C13" s="28">
        <v>43.4</v>
      </c>
      <c r="D13">
        <v>24832</v>
      </c>
      <c r="E13" t="s">
        <v>79</v>
      </c>
      <c r="F13" s="4">
        <v>29.91</v>
      </c>
      <c r="G13" s="7"/>
      <c r="H13" s="26">
        <f aca="true" t="shared" si="0" ref="H13:H40">+C13*2.36</f>
        <v>102.42399999999999</v>
      </c>
    </row>
    <row r="14" spans="2:8" ht="12.75">
      <c r="B14" s="1">
        <v>36936</v>
      </c>
      <c r="C14" s="28">
        <v>37</v>
      </c>
      <c r="D14">
        <v>25124</v>
      </c>
      <c r="F14" s="4">
        <v>26</v>
      </c>
      <c r="G14" s="7">
        <f>+C14/((D14-D13)/100)</f>
        <v>12.67123287671233</v>
      </c>
      <c r="H14" s="26">
        <f t="shared" si="0"/>
        <v>87.32</v>
      </c>
    </row>
    <row r="15" spans="2:8" ht="12.75">
      <c r="B15" s="1">
        <v>36954</v>
      </c>
      <c r="C15" s="28">
        <v>32.8</v>
      </c>
      <c r="D15">
        <v>25397</v>
      </c>
      <c r="F15" s="4">
        <v>21.96</v>
      </c>
      <c r="G15" s="7">
        <f aca="true" t="shared" si="1" ref="G15:G42">+C15/((D15-D14)/100)</f>
        <v>12.014652014652013</v>
      </c>
      <c r="H15" s="26">
        <f t="shared" si="0"/>
        <v>77.40799999999999</v>
      </c>
    </row>
    <row r="16" spans="2:8" ht="12.75">
      <c r="B16" s="1">
        <v>36966</v>
      </c>
      <c r="C16" s="28">
        <v>40.3</v>
      </c>
      <c r="D16">
        <v>25797</v>
      </c>
      <c r="F16" s="4">
        <v>27</v>
      </c>
      <c r="G16" s="7">
        <f t="shared" si="1"/>
        <v>10.075</v>
      </c>
      <c r="H16" s="26">
        <f t="shared" si="0"/>
        <v>95.10799999999999</v>
      </c>
    </row>
    <row r="17" spans="2:8" ht="12.75">
      <c r="B17" s="1">
        <v>36983</v>
      </c>
      <c r="C17" s="28">
        <v>43.3</v>
      </c>
      <c r="D17">
        <v>26138</v>
      </c>
      <c r="F17" s="4">
        <v>29</v>
      </c>
      <c r="G17" s="7">
        <f t="shared" si="1"/>
        <v>12.697947214076246</v>
      </c>
      <c r="H17" s="26">
        <f t="shared" si="0"/>
        <v>102.18799999999999</v>
      </c>
    </row>
    <row r="18" spans="2:8" ht="12.75">
      <c r="B18" s="1">
        <v>36994</v>
      </c>
      <c r="C18" s="28">
        <v>39.65</v>
      </c>
      <c r="D18">
        <v>26513</v>
      </c>
      <c r="F18" s="4">
        <v>24.39</v>
      </c>
      <c r="G18" s="7">
        <f t="shared" si="1"/>
        <v>10.573333333333332</v>
      </c>
      <c r="H18" s="26">
        <f t="shared" si="0"/>
        <v>93.574</v>
      </c>
    </row>
    <row r="19" spans="2:8" ht="12.75">
      <c r="B19" s="1">
        <v>37004</v>
      </c>
      <c r="C19" s="28">
        <v>43.1</v>
      </c>
      <c r="D19">
        <v>26935</v>
      </c>
      <c r="F19" s="4">
        <v>28.5</v>
      </c>
      <c r="G19" s="7">
        <f t="shared" si="1"/>
        <v>10.213270142180095</v>
      </c>
      <c r="H19" s="26">
        <f t="shared" si="0"/>
        <v>101.716</v>
      </c>
    </row>
    <row r="20" spans="2:8" ht="12.75">
      <c r="B20" s="1">
        <v>37014</v>
      </c>
      <c r="C20" s="28">
        <v>43.1</v>
      </c>
      <c r="D20">
        <v>27375</v>
      </c>
      <c r="E20" t="s">
        <v>3</v>
      </c>
      <c r="F20" s="4">
        <v>28.5</v>
      </c>
      <c r="G20" s="7">
        <f t="shared" si="1"/>
        <v>9.795454545454545</v>
      </c>
      <c r="H20" s="26">
        <f t="shared" si="0"/>
        <v>101.716</v>
      </c>
    </row>
    <row r="21" spans="2:8" ht="12.75">
      <c r="B21" s="1">
        <v>37037</v>
      </c>
      <c r="C21" s="28">
        <v>44.4</v>
      </c>
      <c r="D21">
        <v>27848</v>
      </c>
      <c r="F21" s="4">
        <v>33.27</v>
      </c>
      <c r="G21" s="7">
        <f t="shared" si="1"/>
        <v>9.386892177589852</v>
      </c>
      <c r="H21" s="26">
        <f t="shared" si="0"/>
        <v>104.78399999999999</v>
      </c>
    </row>
    <row r="22" spans="2:8" ht="12.75">
      <c r="B22" s="1">
        <v>37038</v>
      </c>
      <c r="C22" s="28">
        <v>30.1</v>
      </c>
      <c r="D22">
        <v>28263</v>
      </c>
      <c r="F22" s="4">
        <v>23.49</v>
      </c>
      <c r="G22" s="7">
        <f t="shared" si="1"/>
        <v>7.253012048192771</v>
      </c>
      <c r="H22" s="26">
        <f t="shared" si="0"/>
        <v>71.036</v>
      </c>
    </row>
    <row r="23" spans="2:8" ht="12.75">
      <c r="B23" s="1">
        <v>37047</v>
      </c>
      <c r="C23" s="28">
        <v>43.7</v>
      </c>
      <c r="D23">
        <v>28711</v>
      </c>
      <c r="F23" s="4">
        <v>31.43</v>
      </c>
      <c r="G23" s="7">
        <f t="shared" si="1"/>
        <v>9.754464285714285</v>
      </c>
      <c r="H23" s="26">
        <f t="shared" si="0"/>
        <v>103.132</v>
      </c>
    </row>
    <row r="24" spans="2:8" ht="12.75">
      <c r="B24" s="1">
        <v>37060</v>
      </c>
      <c r="C24" s="28">
        <v>41.47</v>
      </c>
      <c r="D24">
        <v>29095</v>
      </c>
      <c r="F24" s="4">
        <v>29.82</v>
      </c>
      <c r="G24" s="7">
        <f t="shared" si="1"/>
        <v>10.799479166666666</v>
      </c>
      <c r="H24" s="26">
        <f t="shared" si="0"/>
        <v>97.86919999999999</v>
      </c>
    </row>
    <row r="25" spans="2:8" ht="12.75">
      <c r="B25" s="1">
        <v>37072</v>
      </c>
      <c r="C25" s="28">
        <v>43.2</v>
      </c>
      <c r="D25">
        <v>29508</v>
      </c>
      <c r="F25" s="4">
        <v>31.06</v>
      </c>
      <c r="G25" s="7">
        <f t="shared" si="1"/>
        <v>10.460048426150122</v>
      </c>
      <c r="H25" s="26">
        <f t="shared" si="0"/>
        <v>101.952</v>
      </c>
    </row>
    <row r="26" spans="2:8" ht="12.75">
      <c r="B26" s="1">
        <v>37083</v>
      </c>
      <c r="C26" s="28">
        <v>43.7</v>
      </c>
      <c r="D26">
        <v>29909</v>
      </c>
      <c r="F26" s="4">
        <v>28.81</v>
      </c>
      <c r="G26" s="7">
        <f t="shared" si="1"/>
        <v>10.89775561097257</v>
      </c>
      <c r="H26" s="26">
        <f t="shared" si="0"/>
        <v>103.132</v>
      </c>
    </row>
    <row r="27" spans="2:8" ht="12.75">
      <c r="B27" s="1">
        <v>37096</v>
      </c>
      <c r="C27" s="28">
        <v>42.49</v>
      </c>
      <c r="D27">
        <v>30391</v>
      </c>
      <c r="E27" t="s">
        <v>3</v>
      </c>
      <c r="F27" s="4">
        <v>28</v>
      </c>
      <c r="G27" s="7">
        <f t="shared" si="1"/>
        <v>8.815352697095436</v>
      </c>
      <c r="H27" s="26">
        <f t="shared" si="0"/>
        <v>100.2764</v>
      </c>
    </row>
    <row r="28" spans="2:8" ht="12.75">
      <c r="B28" s="1">
        <v>37105</v>
      </c>
      <c r="C28" s="28">
        <v>29</v>
      </c>
      <c r="D28">
        <v>30657</v>
      </c>
      <c r="F28" s="4">
        <v>18</v>
      </c>
      <c r="G28" s="7">
        <f t="shared" si="1"/>
        <v>10.902255639097744</v>
      </c>
      <c r="H28" s="26">
        <f t="shared" si="0"/>
        <v>68.44</v>
      </c>
    </row>
    <row r="29" spans="2:8" ht="12.75">
      <c r="B29" s="1">
        <v>37108</v>
      </c>
      <c r="C29" s="28">
        <v>37.6</v>
      </c>
      <c r="D29">
        <v>31125</v>
      </c>
      <c r="F29" s="4">
        <v>21.78</v>
      </c>
      <c r="G29" s="7">
        <f t="shared" si="1"/>
        <v>8.034188034188036</v>
      </c>
      <c r="H29" s="26">
        <f t="shared" si="0"/>
        <v>88.736</v>
      </c>
    </row>
    <row r="30" spans="2:8" ht="12.75">
      <c r="B30" s="1">
        <v>37126</v>
      </c>
      <c r="C30" s="28">
        <v>41</v>
      </c>
      <c r="D30">
        <v>31485</v>
      </c>
      <c r="F30" s="4">
        <v>28.72</v>
      </c>
      <c r="G30" s="7">
        <f t="shared" si="1"/>
        <v>11.38888888888889</v>
      </c>
      <c r="H30" s="26">
        <f t="shared" si="0"/>
        <v>96.75999999999999</v>
      </c>
    </row>
    <row r="31" spans="2:8" ht="12.75">
      <c r="B31" s="1">
        <v>37138</v>
      </c>
      <c r="C31" s="28">
        <v>42.7</v>
      </c>
      <c r="D31">
        <v>31903</v>
      </c>
      <c r="F31" s="4">
        <v>30.09</v>
      </c>
      <c r="G31" s="7">
        <f t="shared" si="1"/>
        <v>10.21531100478469</v>
      </c>
      <c r="H31" s="26">
        <f t="shared" si="0"/>
        <v>100.772</v>
      </c>
    </row>
    <row r="32" spans="2:8" ht="12.75">
      <c r="B32" s="1">
        <v>37155</v>
      </c>
      <c r="C32" s="28">
        <v>41.7</v>
      </c>
      <c r="D32">
        <v>32277</v>
      </c>
      <c r="F32" s="4">
        <v>29.42</v>
      </c>
      <c r="G32" s="7">
        <f t="shared" si="1"/>
        <v>11.149732620320856</v>
      </c>
      <c r="H32" s="26">
        <f t="shared" si="0"/>
        <v>98.412</v>
      </c>
    </row>
    <row r="33" spans="2:8" ht="12.75">
      <c r="B33" s="1">
        <v>37163</v>
      </c>
      <c r="C33" s="28">
        <v>28.3</v>
      </c>
      <c r="D33">
        <v>32528</v>
      </c>
      <c r="F33" s="4">
        <v>29.32</v>
      </c>
      <c r="G33" s="7">
        <f t="shared" si="1"/>
        <v>11.274900398406375</v>
      </c>
      <c r="H33" s="26">
        <f t="shared" si="0"/>
        <v>66.788</v>
      </c>
    </row>
    <row r="34" spans="2:8" ht="12.75">
      <c r="B34" s="1">
        <v>37163</v>
      </c>
      <c r="C34" s="28">
        <v>40.8</v>
      </c>
      <c r="D34">
        <v>33088</v>
      </c>
      <c r="F34" s="4">
        <v>24.61</v>
      </c>
      <c r="G34" s="7">
        <f t="shared" si="1"/>
        <v>7.285714285714286</v>
      </c>
      <c r="H34" s="26">
        <f t="shared" si="0"/>
        <v>96.28799999999998</v>
      </c>
    </row>
    <row r="35" spans="2:8" ht="12.75">
      <c r="B35" s="1">
        <v>37171</v>
      </c>
      <c r="C35" s="28">
        <v>32</v>
      </c>
      <c r="D35">
        <v>33410</v>
      </c>
      <c r="F35" s="4">
        <v>23</v>
      </c>
      <c r="G35" s="7">
        <f t="shared" si="1"/>
        <v>9.937888198757763</v>
      </c>
      <c r="H35" s="26">
        <f t="shared" si="0"/>
        <v>75.52</v>
      </c>
    </row>
    <row r="36" spans="2:8" ht="12.75">
      <c r="B36" s="1">
        <v>37172</v>
      </c>
      <c r="C36" s="28">
        <v>39.8</v>
      </c>
      <c r="D36">
        <v>33918</v>
      </c>
      <c r="F36" s="4">
        <v>28.63</v>
      </c>
      <c r="G36" s="7">
        <f t="shared" si="1"/>
        <v>7.834645669291338</v>
      </c>
      <c r="H36" s="26">
        <f t="shared" si="0"/>
        <v>93.92799999999998</v>
      </c>
    </row>
    <row r="37" spans="2:8" ht="12.75">
      <c r="B37" s="1">
        <v>37177</v>
      </c>
      <c r="C37" s="28">
        <v>41.6</v>
      </c>
      <c r="D37">
        <v>34410</v>
      </c>
      <c r="F37" s="4">
        <v>27.62</v>
      </c>
      <c r="G37" s="7">
        <f t="shared" si="1"/>
        <v>8.455284552845528</v>
      </c>
      <c r="H37" s="26">
        <f t="shared" si="0"/>
        <v>98.176</v>
      </c>
    </row>
    <row r="38" spans="2:8" ht="12.75">
      <c r="B38" s="1">
        <v>37208</v>
      </c>
      <c r="C38" s="28">
        <v>43.7</v>
      </c>
      <c r="D38">
        <v>34752</v>
      </c>
      <c r="F38" s="4">
        <v>27.29</v>
      </c>
      <c r="G38" s="7">
        <f t="shared" si="1"/>
        <v>12.777777777777779</v>
      </c>
      <c r="H38" s="26">
        <f t="shared" si="0"/>
        <v>103.132</v>
      </c>
    </row>
    <row r="39" spans="2:8" ht="12.75">
      <c r="B39" s="1">
        <v>37224</v>
      </c>
      <c r="C39" s="28">
        <v>25.3</v>
      </c>
      <c r="D39">
        <v>35102</v>
      </c>
      <c r="F39" s="4">
        <v>25.3</v>
      </c>
      <c r="G39" s="7">
        <f t="shared" si="1"/>
        <v>7.228571428571429</v>
      </c>
      <c r="H39" s="26">
        <f t="shared" si="0"/>
        <v>59.708</v>
      </c>
    </row>
    <row r="40" spans="2:8" ht="12.75">
      <c r="B40" s="1">
        <v>37239</v>
      </c>
      <c r="C40" s="28">
        <v>42</v>
      </c>
      <c r="D40">
        <v>35440</v>
      </c>
      <c r="F40" s="4">
        <v>22.87</v>
      </c>
      <c r="G40" s="7">
        <f t="shared" si="1"/>
        <v>12.42603550295858</v>
      </c>
      <c r="H40" s="26">
        <f t="shared" si="0"/>
        <v>99.11999999999999</v>
      </c>
    </row>
    <row r="41" spans="2:8" ht="12.75">
      <c r="B41" s="1"/>
      <c r="C41" s="28"/>
      <c r="G41" s="7"/>
      <c r="H41" s="26"/>
    </row>
    <row r="42" spans="1:8" ht="12.75">
      <c r="A42" s="9" t="s">
        <v>99</v>
      </c>
      <c r="B42" s="10"/>
      <c r="C42" s="29">
        <f>+SUM(C12:C40)</f>
        <v>1144.21</v>
      </c>
      <c r="D42" s="9">
        <f>+D40-24400</f>
        <v>11040</v>
      </c>
      <c r="E42" s="9"/>
      <c r="F42" s="9">
        <f>+SUM(F12:F40)</f>
        <v>794.79</v>
      </c>
      <c r="G42" s="7">
        <f>+C42/D42*100</f>
        <v>10.364221014492754</v>
      </c>
      <c r="H42" s="27">
        <f>+SUM(H12:H40)</f>
        <v>2700.3356</v>
      </c>
    </row>
    <row r="43" spans="2:8" ht="12.75">
      <c r="B43" s="1"/>
      <c r="C43" s="28"/>
      <c r="H43" s="26"/>
    </row>
    <row r="44" spans="2:8" ht="12.75">
      <c r="B44" s="1">
        <v>37259</v>
      </c>
      <c r="C44" s="28">
        <v>39.2</v>
      </c>
      <c r="D44">
        <v>35716</v>
      </c>
      <c r="F44" s="4">
        <v>22.92</v>
      </c>
      <c r="G44" s="7">
        <f>+C44/((D44-D40)/100)</f>
        <v>14.20289855072464</v>
      </c>
      <c r="H44" s="26">
        <f aca="true" t="shared" si="2" ref="H44:H63">+C44*2.36</f>
        <v>92.512</v>
      </c>
    </row>
    <row r="45" spans="2:8" ht="12.75">
      <c r="B45" s="1">
        <v>37278</v>
      </c>
      <c r="C45" s="28">
        <v>42.5</v>
      </c>
      <c r="D45">
        <v>36055</v>
      </c>
      <c r="F45" s="4">
        <v>24.61</v>
      </c>
      <c r="G45" s="7">
        <f aca="true" t="shared" si="3" ref="G45:G62">+C45/((D45-D44)/100)</f>
        <v>12.536873156342182</v>
      </c>
      <c r="H45" s="26">
        <f t="shared" si="2"/>
        <v>100.3</v>
      </c>
    </row>
    <row r="46" spans="2:8" ht="12.75">
      <c r="B46" s="1">
        <v>37280</v>
      </c>
      <c r="C46" s="28">
        <v>44.1</v>
      </c>
      <c r="D46">
        <v>36537</v>
      </c>
      <c r="F46" s="4">
        <v>24</v>
      </c>
      <c r="G46" s="7">
        <f t="shared" si="3"/>
        <v>9.149377593360995</v>
      </c>
      <c r="H46" s="26">
        <f t="shared" si="2"/>
        <v>104.076</v>
      </c>
    </row>
    <row r="47" spans="2:8" ht="12.75">
      <c r="B47" s="1">
        <v>37294</v>
      </c>
      <c r="C47" s="28">
        <v>43.6</v>
      </c>
      <c r="D47">
        <v>36848</v>
      </c>
      <c r="F47" s="4">
        <v>22.14</v>
      </c>
      <c r="G47" s="7">
        <f t="shared" si="3"/>
        <v>14.019292604501608</v>
      </c>
      <c r="H47" s="26">
        <f t="shared" si="2"/>
        <v>102.896</v>
      </c>
    </row>
    <row r="48" spans="2:8" ht="12.75">
      <c r="B48" s="1">
        <v>37315</v>
      </c>
      <c r="C48" s="28">
        <v>42.6</v>
      </c>
      <c r="D48">
        <v>37167</v>
      </c>
      <c r="F48" s="4">
        <v>21.41</v>
      </c>
      <c r="G48" s="7">
        <f t="shared" si="3"/>
        <v>13.35423197492163</v>
      </c>
      <c r="H48" s="26">
        <f t="shared" si="2"/>
        <v>100.536</v>
      </c>
    </row>
    <row r="49" spans="2:8" ht="12.75">
      <c r="B49" s="1">
        <v>37329</v>
      </c>
      <c r="C49" s="28">
        <v>41.9</v>
      </c>
      <c r="D49">
        <v>37480</v>
      </c>
      <c r="F49" s="4">
        <v>24.09</v>
      </c>
      <c r="G49" s="7">
        <f t="shared" si="3"/>
        <v>13.386581469648561</v>
      </c>
      <c r="H49" s="26">
        <f t="shared" si="2"/>
        <v>98.88399999999999</v>
      </c>
    </row>
    <row r="50" spans="2:8" ht="12.75">
      <c r="B50" s="1">
        <v>37349</v>
      </c>
      <c r="C50" s="28">
        <v>41.3</v>
      </c>
      <c r="D50">
        <v>37768</v>
      </c>
      <c r="F50" s="4">
        <v>26.2</v>
      </c>
      <c r="G50" s="7">
        <f t="shared" si="3"/>
        <v>14.340277777777777</v>
      </c>
      <c r="H50" s="26">
        <f t="shared" si="2"/>
        <v>97.46799999999999</v>
      </c>
    </row>
    <row r="51" spans="2:8" ht="12.75">
      <c r="B51" s="1">
        <v>37378</v>
      </c>
      <c r="C51" s="28">
        <v>41.8</v>
      </c>
      <c r="D51">
        <v>38093</v>
      </c>
      <c r="F51" s="4">
        <v>27.35</v>
      </c>
      <c r="G51" s="7">
        <f t="shared" si="3"/>
        <v>12.86153846153846</v>
      </c>
      <c r="H51" s="26">
        <f t="shared" si="2"/>
        <v>98.64799999999998</v>
      </c>
    </row>
    <row r="52" spans="2:8" ht="12.75">
      <c r="B52" s="1">
        <v>37404</v>
      </c>
      <c r="C52" s="28">
        <v>37.3</v>
      </c>
      <c r="D52">
        <v>38427</v>
      </c>
      <c r="E52" t="s">
        <v>4</v>
      </c>
      <c r="F52" s="4">
        <v>23.45</v>
      </c>
      <c r="G52" s="7">
        <f t="shared" si="3"/>
        <v>11.167664670658683</v>
      </c>
      <c r="H52" s="26">
        <f t="shared" si="2"/>
        <v>88.02799999999999</v>
      </c>
    </row>
    <row r="53" spans="2:8" ht="12.75">
      <c r="B53" s="1">
        <v>37419</v>
      </c>
      <c r="C53" s="28">
        <v>39</v>
      </c>
      <c r="D53">
        <v>38824</v>
      </c>
      <c r="F53" s="4">
        <v>26.49</v>
      </c>
      <c r="G53" s="7">
        <f t="shared" si="3"/>
        <v>9.82367758186398</v>
      </c>
      <c r="H53" s="26">
        <f t="shared" si="2"/>
        <v>92.03999999999999</v>
      </c>
    </row>
    <row r="54" spans="2:8" ht="12.75">
      <c r="B54" s="1">
        <v>37438</v>
      </c>
      <c r="C54" s="28">
        <v>40.86</v>
      </c>
      <c r="D54">
        <v>39177</v>
      </c>
      <c r="F54" s="4">
        <v>27.14</v>
      </c>
      <c r="G54" s="7">
        <f t="shared" si="3"/>
        <v>11.575070821529746</v>
      </c>
      <c r="H54" s="26">
        <f t="shared" si="2"/>
        <v>96.4296</v>
      </c>
    </row>
    <row r="55" spans="2:8" ht="12.75">
      <c r="B55" s="1">
        <v>37467</v>
      </c>
      <c r="C55" s="28">
        <v>32.1</v>
      </c>
      <c r="D55">
        <v>39421</v>
      </c>
      <c r="F55" s="4">
        <v>21.32</v>
      </c>
      <c r="G55" s="7">
        <f t="shared" si="3"/>
        <v>13.155737704918034</v>
      </c>
      <c r="H55" s="26">
        <f t="shared" si="2"/>
        <v>75.756</v>
      </c>
    </row>
    <row r="56" spans="2:8" ht="12.75">
      <c r="B56" s="1">
        <v>37477</v>
      </c>
      <c r="C56" s="28">
        <v>41.6</v>
      </c>
      <c r="D56">
        <v>39848</v>
      </c>
      <c r="F56" s="4">
        <v>27.61</v>
      </c>
      <c r="G56" s="7">
        <f t="shared" si="3"/>
        <v>9.742388758782203</v>
      </c>
      <c r="H56" s="26">
        <f t="shared" si="2"/>
        <v>98.176</v>
      </c>
    </row>
    <row r="57" spans="2:8" ht="12.75">
      <c r="B57" s="1">
        <v>37491</v>
      </c>
      <c r="C57" s="28">
        <v>43.6</v>
      </c>
      <c r="D57">
        <v>40250</v>
      </c>
      <c r="E57" t="s">
        <v>80</v>
      </c>
      <c r="F57" s="4">
        <v>29</v>
      </c>
      <c r="G57" s="7">
        <f t="shared" si="3"/>
        <v>10.845771144278608</v>
      </c>
      <c r="H57" s="26">
        <f t="shared" si="2"/>
        <v>102.896</v>
      </c>
    </row>
    <row r="58" spans="2:8" ht="12.75">
      <c r="B58" s="1">
        <v>37518</v>
      </c>
      <c r="C58" s="28">
        <v>46.7</v>
      </c>
      <c r="D58">
        <v>40646</v>
      </c>
      <c r="F58" s="4">
        <v>31.23</v>
      </c>
      <c r="G58" s="7">
        <f t="shared" si="3"/>
        <v>11.792929292929294</v>
      </c>
      <c r="H58" s="26">
        <f t="shared" si="2"/>
        <v>110.212</v>
      </c>
    </row>
    <row r="59" spans="2:8" ht="12.75">
      <c r="B59" s="1">
        <v>37533</v>
      </c>
      <c r="C59" s="28">
        <v>37.8</v>
      </c>
      <c r="D59">
        <v>40977</v>
      </c>
      <c r="F59" s="4">
        <v>20.36</v>
      </c>
      <c r="G59" s="7">
        <f t="shared" si="3"/>
        <v>11.419939577039274</v>
      </c>
      <c r="H59" s="26">
        <f t="shared" si="2"/>
        <v>89.20799999999998</v>
      </c>
    </row>
    <row r="60" spans="2:8" ht="12.75">
      <c r="B60" s="1">
        <v>37548</v>
      </c>
      <c r="C60" s="28">
        <v>38.18</v>
      </c>
      <c r="D60">
        <v>41282</v>
      </c>
      <c r="F60" s="4">
        <v>13.13</v>
      </c>
      <c r="G60" s="7">
        <f t="shared" si="3"/>
        <v>12.518032786885247</v>
      </c>
      <c r="H60" s="26">
        <f t="shared" si="2"/>
        <v>90.1048</v>
      </c>
    </row>
    <row r="61" spans="2:8" ht="12.75">
      <c r="B61" s="1">
        <v>37557</v>
      </c>
      <c r="C61" s="28">
        <v>30</v>
      </c>
      <c r="D61">
        <v>41530</v>
      </c>
      <c r="E61" t="s">
        <v>81</v>
      </c>
      <c r="F61" s="4">
        <v>7.1</v>
      </c>
      <c r="G61" s="7">
        <f t="shared" si="3"/>
        <v>12.096774193548388</v>
      </c>
      <c r="H61" s="26">
        <f t="shared" si="2"/>
        <v>70.8</v>
      </c>
    </row>
    <row r="62" spans="2:8" ht="12.75">
      <c r="B62" s="1">
        <v>37575</v>
      </c>
      <c r="C62" s="28">
        <v>32.45</v>
      </c>
      <c r="D62">
        <v>41852</v>
      </c>
      <c r="F62" s="4">
        <v>29.46</v>
      </c>
      <c r="G62" s="7">
        <f t="shared" si="3"/>
        <v>10.077639751552795</v>
      </c>
      <c r="H62" s="26">
        <f t="shared" si="2"/>
        <v>76.58200000000001</v>
      </c>
    </row>
    <row r="63" spans="2:8" ht="12.75">
      <c r="B63" s="1">
        <v>37591</v>
      </c>
      <c r="C63" s="28">
        <v>42.3</v>
      </c>
      <c r="D63">
        <v>42183</v>
      </c>
      <c r="F63" s="4">
        <v>29.55</v>
      </c>
      <c r="G63" s="7">
        <f>+C63/((D63-D62)/100)</f>
        <v>12.779456193353473</v>
      </c>
      <c r="H63" s="26">
        <f t="shared" si="2"/>
        <v>99.82799999999999</v>
      </c>
    </row>
    <row r="64" spans="2:8" ht="12.75">
      <c r="B64" s="1"/>
      <c r="C64" s="28"/>
      <c r="G64" s="7"/>
      <c r="H64" s="26"/>
    </row>
    <row r="65" spans="1:8" ht="12.75">
      <c r="A65" s="9" t="s">
        <v>100</v>
      </c>
      <c r="B65" s="10"/>
      <c r="C65" s="29">
        <f>+SUM(C44:C63)</f>
        <v>798.89</v>
      </c>
      <c r="D65" s="9">
        <f>+D63-D40</f>
        <v>6743</v>
      </c>
      <c r="E65" s="9"/>
      <c r="F65" s="9">
        <f>+SUM(F44:F63)</f>
        <v>478.56</v>
      </c>
      <c r="G65" s="7">
        <f>+C65/D65*100</f>
        <v>11.847693904790152</v>
      </c>
      <c r="H65" s="27">
        <f>+SUM(H44:H63)</f>
        <v>1885.3804000000002</v>
      </c>
    </row>
    <row r="66" spans="2:8" ht="12.75">
      <c r="B66" s="1"/>
      <c r="C66" s="28"/>
      <c r="H66" s="26"/>
    </row>
    <row r="67" spans="2:8" ht="12.75">
      <c r="B67" s="1">
        <v>37623</v>
      </c>
      <c r="C67" s="30">
        <v>44.62</v>
      </c>
      <c r="D67" s="13">
        <v>42522</v>
      </c>
      <c r="F67" s="4">
        <v>29.63</v>
      </c>
      <c r="G67" s="7">
        <f>+C67/((D67-D63)/100)</f>
        <v>13.162241887905603</v>
      </c>
      <c r="H67" s="26">
        <f aca="true" t="shared" si="4" ref="H67:H90">+C67*2.36</f>
        <v>105.30319999999999</v>
      </c>
    </row>
    <row r="68" spans="2:8" ht="12.75">
      <c r="B68" s="1">
        <v>37645</v>
      </c>
      <c r="C68" s="30">
        <v>42.2</v>
      </c>
      <c r="D68" s="13">
        <v>42826</v>
      </c>
      <c r="F68" s="4">
        <v>28.85</v>
      </c>
      <c r="G68" s="7">
        <f aca="true" t="shared" si="5" ref="G68:G90">+C68/((D68-D67)/100)</f>
        <v>13.881578947368421</v>
      </c>
      <c r="H68" s="26">
        <f t="shared" si="4"/>
        <v>99.592</v>
      </c>
    </row>
    <row r="69" spans="2:8" ht="12.75">
      <c r="B69" s="1">
        <v>37659</v>
      </c>
      <c r="C69" s="30">
        <v>42</v>
      </c>
      <c r="D69" s="13">
        <v>43160</v>
      </c>
      <c r="F69" s="4">
        <v>29.15</v>
      </c>
      <c r="G69" s="7">
        <f t="shared" si="5"/>
        <v>12.574850299401199</v>
      </c>
      <c r="H69" s="26">
        <f t="shared" si="4"/>
        <v>99.11999999999999</v>
      </c>
    </row>
    <row r="70" spans="2:8" ht="12.75">
      <c r="B70" s="1">
        <v>37694</v>
      </c>
      <c r="C70" s="30">
        <v>41.9</v>
      </c>
      <c r="D70" s="13">
        <v>43459</v>
      </c>
      <c r="E70" t="s">
        <v>5</v>
      </c>
      <c r="F70" s="4">
        <v>32</v>
      </c>
      <c r="G70" s="7">
        <f t="shared" si="5"/>
        <v>14.013377926421404</v>
      </c>
      <c r="H70" s="26">
        <f t="shared" si="4"/>
        <v>98.88399999999999</v>
      </c>
    </row>
    <row r="71" spans="2:8" ht="12.75">
      <c r="B71" s="1">
        <v>37711</v>
      </c>
      <c r="C71" s="30">
        <v>41.88</v>
      </c>
      <c r="D71" s="13">
        <v>43778</v>
      </c>
      <c r="E71" t="s">
        <v>5</v>
      </c>
      <c r="F71" s="4">
        <v>32</v>
      </c>
      <c r="G71" s="7">
        <f t="shared" si="5"/>
        <v>13.128526645768027</v>
      </c>
      <c r="H71" s="26">
        <f t="shared" si="4"/>
        <v>98.8368</v>
      </c>
    </row>
    <row r="72" spans="2:8" ht="12.75">
      <c r="B72" s="1">
        <v>37727</v>
      </c>
      <c r="C72" s="30">
        <v>42.9</v>
      </c>
      <c r="D72" s="13">
        <v>44153</v>
      </c>
      <c r="E72" t="s">
        <v>6</v>
      </c>
      <c r="F72" s="4">
        <v>30.04</v>
      </c>
      <c r="G72" s="7">
        <f t="shared" si="5"/>
        <v>11.44</v>
      </c>
      <c r="H72" s="26">
        <f t="shared" si="4"/>
        <v>101.24399999999999</v>
      </c>
    </row>
    <row r="73" spans="2:8" ht="12.75">
      <c r="B73" s="1">
        <v>37739</v>
      </c>
      <c r="C73" s="30">
        <v>42.7</v>
      </c>
      <c r="D73" s="13">
        <v>44532</v>
      </c>
      <c r="F73" s="4">
        <v>29</v>
      </c>
      <c r="G73" s="7">
        <f t="shared" si="5"/>
        <v>11.266490765171504</v>
      </c>
      <c r="H73" s="26">
        <f t="shared" si="4"/>
        <v>100.772</v>
      </c>
    </row>
    <row r="74" spans="2:8" ht="12.75">
      <c r="B74" s="1">
        <v>37774</v>
      </c>
      <c r="C74" s="30">
        <v>45.3</v>
      </c>
      <c r="D74" s="13">
        <v>44942</v>
      </c>
      <c r="F74" s="4">
        <v>31</v>
      </c>
      <c r="G74" s="7">
        <f t="shared" si="5"/>
        <v>11.048780487804878</v>
      </c>
      <c r="H74" s="26">
        <f t="shared" si="4"/>
        <v>106.90799999999999</v>
      </c>
    </row>
    <row r="75" spans="2:8" ht="12.75">
      <c r="B75" s="1">
        <v>37789</v>
      </c>
      <c r="C75" s="30">
        <v>43.4</v>
      </c>
      <c r="D75" s="13">
        <v>45374</v>
      </c>
      <c r="F75" s="4">
        <v>28</v>
      </c>
      <c r="G75" s="7">
        <f t="shared" si="5"/>
        <v>10.046296296296296</v>
      </c>
      <c r="H75" s="26">
        <f t="shared" si="4"/>
        <v>102.42399999999999</v>
      </c>
    </row>
    <row r="76" spans="2:8" ht="12.75">
      <c r="B76" s="1">
        <v>37813</v>
      </c>
      <c r="C76" s="30">
        <v>40.3</v>
      </c>
      <c r="D76" s="13">
        <v>45726</v>
      </c>
      <c r="F76" s="4">
        <v>26.21</v>
      </c>
      <c r="G76" s="7">
        <f t="shared" si="5"/>
        <v>11.448863636363635</v>
      </c>
      <c r="H76" s="26">
        <f t="shared" si="4"/>
        <v>95.10799999999999</v>
      </c>
    </row>
    <row r="77" spans="2:8" ht="12.75">
      <c r="B77" s="1">
        <v>37824</v>
      </c>
      <c r="C77" s="30">
        <v>41.7</v>
      </c>
      <c r="D77" s="13">
        <v>46097</v>
      </c>
      <c r="F77" s="4">
        <v>27.07</v>
      </c>
      <c r="G77" s="7">
        <f t="shared" si="5"/>
        <v>11.239892183288411</v>
      </c>
      <c r="H77" s="26">
        <f t="shared" si="4"/>
        <v>98.412</v>
      </c>
    </row>
    <row r="78" spans="2:8" ht="12.75">
      <c r="B78" s="1">
        <v>37830</v>
      </c>
      <c r="C78" s="30">
        <v>41.7</v>
      </c>
      <c r="D78" s="13">
        <v>46575</v>
      </c>
      <c r="F78" s="4">
        <v>27.13</v>
      </c>
      <c r="G78" s="7">
        <f t="shared" si="5"/>
        <v>8.723849372384937</v>
      </c>
      <c r="H78" s="26">
        <f t="shared" si="4"/>
        <v>98.412</v>
      </c>
    </row>
    <row r="79" spans="2:8" ht="12.75">
      <c r="B79" s="1">
        <v>37846</v>
      </c>
      <c r="C79" s="30">
        <v>43.8</v>
      </c>
      <c r="D79" s="13">
        <v>46951</v>
      </c>
      <c r="F79" s="4">
        <v>33.26</v>
      </c>
      <c r="G79" s="7">
        <f t="shared" si="5"/>
        <v>11.648936170212766</v>
      </c>
      <c r="H79" s="26">
        <f t="shared" si="4"/>
        <v>103.36799999999998</v>
      </c>
    </row>
    <row r="80" spans="2:8" ht="12.75">
      <c r="B80" s="1">
        <v>37867</v>
      </c>
      <c r="C80" s="30">
        <v>43.6</v>
      </c>
      <c r="D80" s="13">
        <v>47324</v>
      </c>
      <c r="F80" s="4">
        <v>31.57</v>
      </c>
      <c r="G80" s="7">
        <f t="shared" si="5"/>
        <v>11.689008042895443</v>
      </c>
      <c r="H80" s="26">
        <f t="shared" si="4"/>
        <v>102.896</v>
      </c>
    </row>
    <row r="81" spans="2:8" ht="12.75">
      <c r="B81" s="1">
        <v>37871</v>
      </c>
      <c r="C81" s="30">
        <v>38</v>
      </c>
      <c r="D81" s="13">
        <v>47792</v>
      </c>
      <c r="F81" s="4">
        <v>28</v>
      </c>
      <c r="G81" s="7">
        <f t="shared" si="5"/>
        <v>8.119658119658121</v>
      </c>
      <c r="H81" s="26">
        <f t="shared" si="4"/>
        <v>89.67999999999999</v>
      </c>
    </row>
    <row r="82" spans="2:8" ht="12.75">
      <c r="B82" s="1">
        <v>37886</v>
      </c>
      <c r="C82" s="30">
        <v>43.4</v>
      </c>
      <c r="D82" s="13">
        <v>48235</v>
      </c>
      <c r="F82" s="4">
        <v>29.93</v>
      </c>
      <c r="G82" s="7">
        <f t="shared" si="5"/>
        <v>9.79683972911964</v>
      </c>
      <c r="H82" s="26">
        <f t="shared" si="4"/>
        <v>102.42399999999999</v>
      </c>
    </row>
    <row r="83" spans="2:8" ht="12.75">
      <c r="B83" s="1">
        <v>37891</v>
      </c>
      <c r="C83" s="30">
        <v>31.4</v>
      </c>
      <c r="D83" s="13">
        <v>48593</v>
      </c>
      <c r="F83" s="4">
        <v>25</v>
      </c>
      <c r="G83" s="7">
        <f t="shared" si="5"/>
        <v>8.77094972067039</v>
      </c>
      <c r="H83" s="26">
        <f t="shared" si="4"/>
        <v>74.104</v>
      </c>
    </row>
    <row r="84" spans="2:8" ht="12.75">
      <c r="B84" s="1">
        <v>37892</v>
      </c>
      <c r="C84" s="30">
        <v>39.7</v>
      </c>
      <c r="D84" s="13">
        <v>49073</v>
      </c>
      <c r="F84" s="4">
        <v>30</v>
      </c>
      <c r="G84" s="7">
        <f t="shared" si="5"/>
        <v>8.270833333333334</v>
      </c>
      <c r="H84" s="26">
        <f t="shared" si="4"/>
        <v>93.69200000000001</v>
      </c>
    </row>
    <row r="85" spans="2:8" ht="12.75">
      <c r="B85" s="1"/>
      <c r="C85" s="30">
        <v>40</v>
      </c>
      <c r="D85" s="13">
        <v>49568</v>
      </c>
      <c r="F85" s="4">
        <v>23.74</v>
      </c>
      <c r="G85" s="7">
        <f t="shared" si="5"/>
        <v>8.080808080808081</v>
      </c>
      <c r="H85" s="26">
        <f t="shared" si="4"/>
        <v>94.39999999999999</v>
      </c>
    </row>
    <row r="86" spans="2:8" ht="12.75">
      <c r="B86" s="1"/>
      <c r="C86" s="30">
        <v>42</v>
      </c>
      <c r="D86" s="13">
        <v>49943</v>
      </c>
      <c r="F86" s="4">
        <v>26.45</v>
      </c>
      <c r="G86" s="7">
        <f t="shared" si="5"/>
        <v>11.2</v>
      </c>
      <c r="H86" s="26">
        <f t="shared" si="4"/>
        <v>99.11999999999999</v>
      </c>
    </row>
    <row r="87" spans="2:8" ht="12.75">
      <c r="B87" s="1">
        <v>37937</v>
      </c>
      <c r="C87" s="30">
        <v>42</v>
      </c>
      <c r="D87" s="13">
        <v>50300</v>
      </c>
      <c r="F87" s="4">
        <v>26</v>
      </c>
      <c r="G87" s="7">
        <f t="shared" si="5"/>
        <v>11.764705882352942</v>
      </c>
      <c r="H87" s="26">
        <f t="shared" si="4"/>
        <v>99.11999999999999</v>
      </c>
    </row>
    <row r="88" spans="2:8" ht="12.75">
      <c r="B88" s="1">
        <v>37951</v>
      </c>
      <c r="C88" s="30">
        <v>43</v>
      </c>
      <c r="D88" s="13">
        <v>50656</v>
      </c>
      <c r="F88" s="4">
        <v>27</v>
      </c>
      <c r="G88" s="7">
        <f t="shared" si="5"/>
        <v>12.078651685393258</v>
      </c>
      <c r="H88" s="26">
        <f t="shared" si="4"/>
        <v>101.47999999999999</v>
      </c>
    </row>
    <row r="89" spans="2:8" ht="12.75">
      <c r="B89" s="1"/>
      <c r="C89" s="30">
        <v>42</v>
      </c>
      <c r="D89" s="13">
        <v>51006</v>
      </c>
      <c r="F89" s="4">
        <v>26</v>
      </c>
      <c r="G89" s="7">
        <f t="shared" si="5"/>
        <v>12</v>
      </c>
      <c r="H89" s="26">
        <f t="shared" si="4"/>
        <v>99.11999999999999</v>
      </c>
    </row>
    <row r="90" spans="2:8" ht="12.75">
      <c r="B90" s="1">
        <v>37978</v>
      </c>
      <c r="C90" s="30">
        <v>38.5</v>
      </c>
      <c r="D90" s="13">
        <v>51305</v>
      </c>
      <c r="F90" s="4">
        <v>23</v>
      </c>
      <c r="G90" s="7">
        <f t="shared" si="5"/>
        <v>12.876254180602006</v>
      </c>
      <c r="H90" s="26">
        <f t="shared" si="4"/>
        <v>90.86</v>
      </c>
    </row>
    <row r="91" spans="2:8" ht="12.75">
      <c r="B91" s="1"/>
      <c r="C91" s="30"/>
      <c r="D91" s="13"/>
      <c r="H91" s="26"/>
    </row>
    <row r="92" spans="1:8" ht="12.75">
      <c r="A92" s="9" t="s">
        <v>107</v>
      </c>
      <c r="B92" s="10"/>
      <c r="C92" s="31">
        <f>SUM(C67:C90)</f>
        <v>998</v>
      </c>
      <c r="D92" s="19">
        <f>+D90-D63</f>
        <v>9122</v>
      </c>
      <c r="E92" s="9"/>
      <c r="F92" s="24">
        <f>SUM(F67:F90)</f>
        <v>680.03</v>
      </c>
      <c r="G92" s="7">
        <f>+C92/D92*100</f>
        <v>10.940583205437404</v>
      </c>
      <c r="H92" s="27">
        <f>SUM(H67:H90)</f>
        <v>2355.2799999999997</v>
      </c>
    </row>
    <row r="93" spans="2:4" ht="12.75">
      <c r="B93" s="1"/>
      <c r="C93" s="7"/>
      <c r="D93" s="13"/>
    </row>
    <row r="94" spans="2:4" ht="12.75">
      <c r="B94" s="1"/>
      <c r="C94" s="7"/>
      <c r="D94" s="13"/>
    </row>
    <row r="95" spans="2:4" ht="12.75">
      <c r="B95" s="1"/>
      <c r="C95" s="7"/>
      <c r="D95" s="13"/>
    </row>
    <row r="96" ht="12.75">
      <c r="B96" s="1"/>
    </row>
  </sheetData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R. Pendergast</dc:creator>
  <cp:keywords/>
  <dc:description/>
  <cp:lastModifiedBy> </cp:lastModifiedBy>
  <dcterms:created xsi:type="dcterms:W3CDTF">2003-04-22T22:27:00Z</dcterms:created>
  <dcterms:modified xsi:type="dcterms:W3CDTF">2004-07-24T17:22:41Z</dcterms:modified>
  <cp:category/>
  <cp:version/>
  <cp:contentType/>
  <cp:contentStatus/>
</cp:coreProperties>
</file>